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成绩" sheetId="1" r:id="rId1"/>
  </sheets>
  <definedNames>
    <definedName name="_xlnm.Print_Area" localSheetId="0">'笔试成绩'!$B$1:$G$320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<sst xmlns="http://schemas.openxmlformats.org/spreadsheetml/2006/main" count="363" uniqueCount="10">
  <si>
    <t>序号</t>
  </si>
  <si>
    <t>岗位名称</t>
  </si>
  <si>
    <t>准考证号</t>
  </si>
  <si>
    <t>专业课成绩</t>
  </si>
  <si>
    <t>幼教A组</t>
  </si>
  <si>
    <t>缺考</t>
  </si>
  <si>
    <t>幼教B组</t>
  </si>
  <si>
    <t>附件：2023年度凤阳县公开招聘幼儿园教师考试人员笔试成绩</t>
  </si>
  <si>
    <t>考场记录</t>
  </si>
  <si>
    <t>学前教育     综合知识成绩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</si>
</sst>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tabSelected="1" zoomScalePageLayoutView="0" workbookViewId="0" topLeftCell="B1">
      <selection activeCell="K15" sqref="K15"/>
    </sheetView>
  </sheetViews>
  <sheetFormatPr defaultColWidth="9.140625" defaultRowHeight="13.5" customHeight="1"/>
  <cols>
    <col min="1" max="1" width="9.00390625" style="0" hidden="1" customWidth="1"/>
    <col min="2" max="2" width="5.28125" style="1" bestFit="1" customWidth="1"/>
    <col min="3" max="3" width="12.8515625" style="1" customWidth="1"/>
    <col min="4" max="4" width="17.140625" style="1" customWidth="1"/>
    <col min="5" max="5" width="13.140625" style="1" customWidth="1"/>
    <col min="6" max="6" width="14.57421875" style="1" customWidth="1"/>
    <col min="7" max="7" width="14.8515625" style="1" customWidth="1"/>
  </cols>
  <sheetData>
    <row r="1" spans="2:7" ht="33" customHeight="1">
      <c r="B1" s="6" t="s">
        <v>7</v>
      </c>
      <c r="C1" s="6"/>
      <c r="D1" s="6"/>
      <c r="E1" s="6"/>
      <c r="F1" s="6"/>
      <c r="G1" s="6"/>
    </row>
    <row r="2" spans="1:7" s="4" customFormat="1" ht="33" customHeight="1">
      <c r="A2" s="4" t="s">
        <v>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9</v>
      </c>
      <c r="G2" s="5" t="s">
        <v>8</v>
      </c>
    </row>
    <row r="3" spans="1:7" ht="19.5" customHeight="1">
      <c r="A3" t="str">
        <f>"41397"</f>
        <v>41397</v>
      </c>
      <c r="B3" s="2">
        <v>1</v>
      </c>
      <c r="C3" s="2" t="s">
        <v>4</v>
      </c>
      <c r="D3" s="2" t="str">
        <f>"112605140101"</f>
        <v>112605140101</v>
      </c>
      <c r="E3" s="2">
        <v>0</v>
      </c>
      <c r="F3" s="3">
        <v>0</v>
      </c>
      <c r="G3" s="2" t="s">
        <v>5</v>
      </c>
    </row>
    <row r="4" spans="1:7" ht="19.5" customHeight="1">
      <c r="A4" t="str">
        <f>"59330"</f>
        <v>59330</v>
      </c>
      <c r="B4" s="2">
        <v>2</v>
      </c>
      <c r="C4" s="2" t="s">
        <v>4</v>
      </c>
      <c r="D4" s="2" t="str">
        <f>"112605140102"</f>
        <v>112605140102</v>
      </c>
      <c r="E4" s="2">
        <v>73</v>
      </c>
      <c r="F4" s="3">
        <v>67</v>
      </c>
      <c r="G4" s="2"/>
    </row>
    <row r="5" spans="1:7" ht="19.5" customHeight="1">
      <c r="A5" t="str">
        <f>"38954"</f>
        <v>38954</v>
      </c>
      <c r="B5" s="2">
        <v>3</v>
      </c>
      <c r="C5" s="2" t="s">
        <v>4</v>
      </c>
      <c r="D5" s="2" t="str">
        <f>"112605140103"</f>
        <v>112605140103</v>
      </c>
      <c r="E5" s="2">
        <v>72</v>
      </c>
      <c r="F5" s="3">
        <v>71.6</v>
      </c>
      <c r="G5" s="2"/>
    </row>
    <row r="6" spans="1:7" ht="19.5" customHeight="1">
      <c r="A6" t="str">
        <f>"40734"</f>
        <v>40734</v>
      </c>
      <c r="B6" s="2">
        <v>4</v>
      </c>
      <c r="C6" s="2" t="s">
        <v>4</v>
      </c>
      <c r="D6" s="2" t="str">
        <f>"112605140104"</f>
        <v>112605140104</v>
      </c>
      <c r="E6" s="2">
        <v>0</v>
      </c>
      <c r="F6" s="3">
        <v>0</v>
      </c>
      <c r="G6" s="2" t="s">
        <v>5</v>
      </c>
    </row>
    <row r="7" spans="1:7" ht="19.5" customHeight="1">
      <c r="A7" t="str">
        <f>"39580"</f>
        <v>39580</v>
      </c>
      <c r="B7" s="2">
        <v>5</v>
      </c>
      <c r="C7" s="2" t="s">
        <v>4</v>
      </c>
      <c r="D7" s="2" t="str">
        <f>"112605140105"</f>
        <v>112605140105</v>
      </c>
      <c r="E7" s="2">
        <v>69</v>
      </c>
      <c r="F7" s="3">
        <v>62</v>
      </c>
      <c r="G7" s="2"/>
    </row>
    <row r="8" spans="1:7" ht="19.5" customHeight="1">
      <c r="A8" t="str">
        <f>"58863"</f>
        <v>58863</v>
      </c>
      <c r="B8" s="2">
        <v>6</v>
      </c>
      <c r="C8" s="2" t="s">
        <v>4</v>
      </c>
      <c r="D8" s="2" t="str">
        <f>"112605140106"</f>
        <v>112605140106</v>
      </c>
      <c r="E8" s="2">
        <v>63</v>
      </c>
      <c r="F8" s="3">
        <v>74.3</v>
      </c>
      <c r="G8" s="2"/>
    </row>
    <row r="9" spans="1:7" ht="19.5" customHeight="1">
      <c r="A9" t="str">
        <f>"62579"</f>
        <v>62579</v>
      </c>
      <c r="B9" s="2">
        <v>7</v>
      </c>
      <c r="C9" s="2" t="s">
        <v>4</v>
      </c>
      <c r="D9" s="2" t="str">
        <f>"112605140107"</f>
        <v>112605140107</v>
      </c>
      <c r="E9" s="2">
        <v>79</v>
      </c>
      <c r="F9" s="3">
        <v>78.4</v>
      </c>
      <c r="G9" s="2"/>
    </row>
    <row r="10" spans="1:7" ht="19.5" customHeight="1">
      <c r="A10" t="str">
        <f>"57577"</f>
        <v>57577</v>
      </c>
      <c r="B10" s="2">
        <v>8</v>
      </c>
      <c r="C10" s="2" t="s">
        <v>4</v>
      </c>
      <c r="D10" s="2" t="str">
        <f>"112605140108"</f>
        <v>112605140108</v>
      </c>
      <c r="E10" s="2">
        <v>68</v>
      </c>
      <c r="F10" s="3">
        <v>71.7</v>
      </c>
      <c r="G10" s="2"/>
    </row>
    <row r="11" spans="1:7" ht="19.5" customHeight="1">
      <c r="A11" t="str">
        <f>"42261"</f>
        <v>42261</v>
      </c>
      <c r="B11" s="2">
        <v>9</v>
      </c>
      <c r="C11" s="2" t="s">
        <v>4</v>
      </c>
      <c r="D11" s="2" t="str">
        <f>"112605140109"</f>
        <v>112605140109</v>
      </c>
      <c r="E11" s="2">
        <v>66</v>
      </c>
      <c r="F11" s="3">
        <v>65</v>
      </c>
      <c r="G11" s="2"/>
    </row>
    <row r="12" spans="1:7" ht="19.5" customHeight="1">
      <c r="A12" t="str">
        <f>"61451"</f>
        <v>61451</v>
      </c>
      <c r="B12" s="2">
        <v>10</v>
      </c>
      <c r="C12" s="2" t="s">
        <v>4</v>
      </c>
      <c r="D12" s="2" t="str">
        <f>"112605140110"</f>
        <v>112605140110</v>
      </c>
      <c r="E12" s="2">
        <v>67</v>
      </c>
      <c r="F12" s="3">
        <v>82.9</v>
      </c>
      <c r="G12" s="2"/>
    </row>
    <row r="13" spans="1:7" ht="19.5" customHeight="1">
      <c r="A13" t="str">
        <f>"54726"</f>
        <v>54726</v>
      </c>
      <c r="B13" s="2">
        <v>11</v>
      </c>
      <c r="C13" s="2" t="s">
        <v>4</v>
      </c>
      <c r="D13" s="2" t="str">
        <f>"112605140111"</f>
        <v>112605140111</v>
      </c>
      <c r="E13" s="2">
        <v>68</v>
      </c>
      <c r="F13" s="3">
        <v>61.3</v>
      </c>
      <c r="G13" s="2"/>
    </row>
    <row r="14" spans="1:7" ht="19.5" customHeight="1">
      <c r="A14" t="str">
        <f>"42381"</f>
        <v>42381</v>
      </c>
      <c r="B14" s="2">
        <v>12</v>
      </c>
      <c r="C14" s="2" t="s">
        <v>4</v>
      </c>
      <c r="D14" s="2" t="str">
        <f>"112605140112"</f>
        <v>112605140112</v>
      </c>
      <c r="E14" s="2">
        <v>0</v>
      </c>
      <c r="F14" s="3">
        <v>0</v>
      </c>
      <c r="G14" s="2" t="s">
        <v>5</v>
      </c>
    </row>
    <row r="15" spans="1:7" ht="19.5" customHeight="1">
      <c r="A15" t="str">
        <f>"61124"</f>
        <v>61124</v>
      </c>
      <c r="B15" s="2">
        <v>13</v>
      </c>
      <c r="C15" s="2" t="s">
        <v>4</v>
      </c>
      <c r="D15" s="2" t="str">
        <f>"112605140113"</f>
        <v>112605140113</v>
      </c>
      <c r="E15" s="2">
        <v>83</v>
      </c>
      <c r="F15" s="3">
        <v>66.9</v>
      </c>
      <c r="G15" s="2"/>
    </row>
    <row r="16" spans="1:7" ht="19.5" customHeight="1">
      <c r="A16" t="str">
        <f>"53363"</f>
        <v>53363</v>
      </c>
      <c r="B16" s="2">
        <v>14</v>
      </c>
      <c r="C16" s="2" t="s">
        <v>4</v>
      </c>
      <c r="D16" s="2" t="str">
        <f>"112605140114"</f>
        <v>112605140114</v>
      </c>
      <c r="E16" s="2">
        <v>74</v>
      </c>
      <c r="F16" s="3">
        <v>76.3</v>
      </c>
      <c r="G16" s="2"/>
    </row>
    <row r="17" spans="1:7" ht="19.5" customHeight="1">
      <c r="A17" t="str">
        <f>"51182"</f>
        <v>51182</v>
      </c>
      <c r="B17" s="2">
        <v>15</v>
      </c>
      <c r="C17" s="2" t="s">
        <v>4</v>
      </c>
      <c r="D17" s="2" t="str">
        <f>"112605140115"</f>
        <v>112605140115</v>
      </c>
      <c r="E17" s="2">
        <v>72</v>
      </c>
      <c r="F17" s="3">
        <v>65</v>
      </c>
      <c r="G17" s="2"/>
    </row>
    <row r="18" spans="1:7" ht="19.5" customHeight="1">
      <c r="A18" t="str">
        <f>"55577"</f>
        <v>55577</v>
      </c>
      <c r="B18" s="2">
        <v>16</v>
      </c>
      <c r="C18" s="2" t="s">
        <v>4</v>
      </c>
      <c r="D18" s="2" t="str">
        <f>"112605140116"</f>
        <v>112605140116</v>
      </c>
      <c r="E18" s="2">
        <v>65</v>
      </c>
      <c r="F18" s="3">
        <v>59.5</v>
      </c>
      <c r="G18" s="2"/>
    </row>
    <row r="19" spans="1:7" ht="19.5" customHeight="1">
      <c r="A19" t="str">
        <f>"51201"</f>
        <v>51201</v>
      </c>
      <c r="B19" s="2">
        <v>17</v>
      </c>
      <c r="C19" s="2" t="s">
        <v>4</v>
      </c>
      <c r="D19" s="2" t="str">
        <f>"112605140117"</f>
        <v>112605140117</v>
      </c>
      <c r="E19" s="2">
        <v>73</v>
      </c>
      <c r="F19" s="3">
        <v>71.1</v>
      </c>
      <c r="G19" s="2"/>
    </row>
    <row r="20" spans="1:7" ht="19.5" customHeight="1">
      <c r="A20" t="str">
        <f>"57247"</f>
        <v>57247</v>
      </c>
      <c r="B20" s="2">
        <v>18</v>
      </c>
      <c r="C20" s="2" t="s">
        <v>4</v>
      </c>
      <c r="D20" s="2" t="str">
        <f>"112605140118"</f>
        <v>112605140118</v>
      </c>
      <c r="E20" s="2">
        <v>71</v>
      </c>
      <c r="F20" s="3">
        <v>66.3</v>
      </c>
      <c r="G20" s="2"/>
    </row>
    <row r="21" spans="1:7" ht="19.5" customHeight="1">
      <c r="A21" t="str">
        <f>"40584"</f>
        <v>40584</v>
      </c>
      <c r="B21" s="2">
        <v>19</v>
      </c>
      <c r="C21" s="2" t="s">
        <v>4</v>
      </c>
      <c r="D21" s="2" t="str">
        <f>"112605140119"</f>
        <v>112605140119</v>
      </c>
      <c r="E21" s="2">
        <v>65</v>
      </c>
      <c r="F21" s="3">
        <v>65.5</v>
      </c>
      <c r="G21" s="2"/>
    </row>
    <row r="22" spans="1:7" ht="19.5" customHeight="1">
      <c r="A22" t="str">
        <f>"47296"</f>
        <v>47296</v>
      </c>
      <c r="B22" s="2">
        <v>20</v>
      </c>
      <c r="C22" s="2" t="s">
        <v>4</v>
      </c>
      <c r="D22" s="2" t="str">
        <f>"112605140120"</f>
        <v>112605140120</v>
      </c>
      <c r="E22" s="2">
        <v>71</v>
      </c>
      <c r="F22" s="3">
        <v>70.3</v>
      </c>
      <c r="G22" s="2"/>
    </row>
    <row r="23" spans="1:7" ht="19.5" customHeight="1">
      <c r="A23" t="str">
        <f>"54380"</f>
        <v>54380</v>
      </c>
      <c r="B23" s="2">
        <v>21</v>
      </c>
      <c r="C23" s="2" t="s">
        <v>4</v>
      </c>
      <c r="D23" s="2" t="str">
        <f>"112605140121"</f>
        <v>112605140121</v>
      </c>
      <c r="E23" s="2">
        <v>62</v>
      </c>
      <c r="F23" s="3">
        <v>66.3</v>
      </c>
      <c r="G23" s="2"/>
    </row>
    <row r="24" spans="1:7" ht="19.5" customHeight="1">
      <c r="A24" t="str">
        <f>"42690"</f>
        <v>42690</v>
      </c>
      <c r="B24" s="2">
        <v>22</v>
      </c>
      <c r="C24" s="2" t="s">
        <v>4</v>
      </c>
      <c r="D24" s="2" t="str">
        <f>"112605140122"</f>
        <v>112605140122</v>
      </c>
      <c r="E24" s="2">
        <v>76</v>
      </c>
      <c r="F24" s="3">
        <v>73.9</v>
      </c>
      <c r="G24" s="2"/>
    </row>
    <row r="25" spans="1:7" ht="19.5" customHeight="1">
      <c r="A25" t="str">
        <f>"57986"</f>
        <v>57986</v>
      </c>
      <c r="B25" s="2">
        <v>23</v>
      </c>
      <c r="C25" s="2" t="s">
        <v>4</v>
      </c>
      <c r="D25" s="2" t="str">
        <f>"112605140123"</f>
        <v>112605140123</v>
      </c>
      <c r="E25" s="2">
        <v>66</v>
      </c>
      <c r="F25" s="3">
        <v>70.3</v>
      </c>
      <c r="G25" s="2"/>
    </row>
    <row r="26" spans="1:7" ht="19.5" customHeight="1">
      <c r="A26" t="str">
        <f>"51301"</f>
        <v>51301</v>
      </c>
      <c r="B26" s="2">
        <v>24</v>
      </c>
      <c r="C26" s="2" t="s">
        <v>4</v>
      </c>
      <c r="D26" s="2" t="str">
        <f>"112605140124"</f>
        <v>112605140124</v>
      </c>
      <c r="E26" s="2">
        <v>73</v>
      </c>
      <c r="F26" s="3">
        <v>79.2</v>
      </c>
      <c r="G26" s="2"/>
    </row>
    <row r="27" spans="1:7" ht="19.5" customHeight="1">
      <c r="A27" t="str">
        <f>"53770"</f>
        <v>53770</v>
      </c>
      <c r="B27" s="2">
        <v>25</v>
      </c>
      <c r="C27" s="2" t="s">
        <v>4</v>
      </c>
      <c r="D27" s="2" t="str">
        <f>"112605140125"</f>
        <v>112605140125</v>
      </c>
      <c r="E27" s="2">
        <v>61</v>
      </c>
      <c r="F27" s="3">
        <v>66.3</v>
      </c>
      <c r="G27" s="2"/>
    </row>
    <row r="28" spans="1:7" ht="19.5" customHeight="1">
      <c r="A28" t="str">
        <f>"58800"</f>
        <v>58800</v>
      </c>
      <c r="B28" s="2">
        <v>26</v>
      </c>
      <c r="C28" s="2" t="s">
        <v>4</v>
      </c>
      <c r="D28" s="2" t="str">
        <f>"112605140126"</f>
        <v>112605140126</v>
      </c>
      <c r="E28" s="2">
        <v>71</v>
      </c>
      <c r="F28" s="3">
        <v>54.9</v>
      </c>
      <c r="G28" s="2"/>
    </row>
    <row r="29" spans="1:7" ht="19.5" customHeight="1">
      <c r="A29" t="str">
        <f>"51491"</f>
        <v>51491</v>
      </c>
      <c r="B29" s="2">
        <v>27</v>
      </c>
      <c r="C29" s="2" t="s">
        <v>4</v>
      </c>
      <c r="D29" s="2" t="str">
        <f>"112605140127"</f>
        <v>112605140127</v>
      </c>
      <c r="E29" s="2">
        <v>73</v>
      </c>
      <c r="F29" s="3">
        <v>70.5</v>
      </c>
      <c r="G29" s="2"/>
    </row>
    <row r="30" spans="1:7" ht="19.5" customHeight="1">
      <c r="A30" t="str">
        <f>"59114"</f>
        <v>59114</v>
      </c>
      <c r="B30" s="2">
        <v>28</v>
      </c>
      <c r="C30" s="2" t="s">
        <v>4</v>
      </c>
      <c r="D30" s="2" t="str">
        <f>"112605140128"</f>
        <v>112605140128</v>
      </c>
      <c r="E30" s="2">
        <v>66</v>
      </c>
      <c r="F30" s="3">
        <v>47.4</v>
      </c>
      <c r="G30" s="2"/>
    </row>
    <row r="31" spans="1:7" ht="19.5" customHeight="1">
      <c r="A31" t="str">
        <f>"56625"</f>
        <v>56625</v>
      </c>
      <c r="B31" s="2">
        <v>29</v>
      </c>
      <c r="C31" s="2" t="s">
        <v>4</v>
      </c>
      <c r="D31" s="2" t="str">
        <f>"112605140129"</f>
        <v>112605140129</v>
      </c>
      <c r="E31" s="2">
        <v>73</v>
      </c>
      <c r="F31" s="3">
        <v>74.8</v>
      </c>
      <c r="G31" s="2"/>
    </row>
    <row r="32" spans="1:7" ht="19.5" customHeight="1">
      <c r="A32" t="str">
        <f>"39252"</f>
        <v>39252</v>
      </c>
      <c r="B32" s="2">
        <v>30</v>
      </c>
      <c r="C32" s="2" t="s">
        <v>4</v>
      </c>
      <c r="D32" s="2" t="str">
        <f>"112605140130"</f>
        <v>112605140130</v>
      </c>
      <c r="E32" s="2">
        <v>0</v>
      </c>
      <c r="F32" s="3">
        <v>0</v>
      </c>
      <c r="G32" s="2" t="s">
        <v>5</v>
      </c>
    </row>
    <row r="33" spans="1:7" ht="19.5" customHeight="1">
      <c r="A33" t="str">
        <f>"53135"</f>
        <v>53135</v>
      </c>
      <c r="B33" s="2">
        <v>31</v>
      </c>
      <c r="C33" s="2" t="s">
        <v>4</v>
      </c>
      <c r="D33" s="2" t="str">
        <f>"112605140201"</f>
        <v>112605140201</v>
      </c>
      <c r="E33" s="2">
        <v>75</v>
      </c>
      <c r="F33" s="3">
        <v>67.6</v>
      </c>
      <c r="G33" s="2"/>
    </row>
    <row r="34" spans="1:7" ht="19.5" customHeight="1">
      <c r="A34" t="str">
        <f>"45753"</f>
        <v>45753</v>
      </c>
      <c r="B34" s="2">
        <v>32</v>
      </c>
      <c r="C34" s="2" t="s">
        <v>4</v>
      </c>
      <c r="D34" s="2" t="str">
        <f>"112605140202"</f>
        <v>112605140202</v>
      </c>
      <c r="E34" s="2">
        <v>70</v>
      </c>
      <c r="F34" s="3">
        <v>67.6</v>
      </c>
      <c r="G34" s="2"/>
    </row>
    <row r="35" spans="1:7" ht="19.5" customHeight="1">
      <c r="A35" t="str">
        <f>"48317"</f>
        <v>48317</v>
      </c>
      <c r="B35" s="2">
        <v>33</v>
      </c>
      <c r="C35" s="2" t="s">
        <v>4</v>
      </c>
      <c r="D35" s="2" t="str">
        <f>"112605140203"</f>
        <v>112605140203</v>
      </c>
      <c r="E35" s="2">
        <v>80</v>
      </c>
      <c r="F35" s="3">
        <v>77.7</v>
      </c>
      <c r="G35" s="2"/>
    </row>
    <row r="36" spans="1:7" ht="19.5" customHeight="1">
      <c r="A36" t="str">
        <f>"58133"</f>
        <v>58133</v>
      </c>
      <c r="B36" s="2">
        <v>34</v>
      </c>
      <c r="C36" s="2" t="s">
        <v>4</v>
      </c>
      <c r="D36" s="2" t="str">
        <f>"112605140204"</f>
        <v>112605140204</v>
      </c>
      <c r="E36" s="2">
        <v>75</v>
      </c>
      <c r="F36" s="3">
        <v>84.5</v>
      </c>
      <c r="G36" s="2"/>
    </row>
    <row r="37" spans="1:7" ht="19.5" customHeight="1">
      <c r="A37" t="str">
        <f>"59494"</f>
        <v>59494</v>
      </c>
      <c r="B37" s="2">
        <v>35</v>
      </c>
      <c r="C37" s="2" t="s">
        <v>4</v>
      </c>
      <c r="D37" s="2" t="str">
        <f>"112605140205"</f>
        <v>112605140205</v>
      </c>
      <c r="E37" s="2">
        <v>76</v>
      </c>
      <c r="F37" s="3">
        <v>81.6</v>
      </c>
      <c r="G37" s="2"/>
    </row>
    <row r="38" spans="1:7" ht="19.5" customHeight="1">
      <c r="A38" t="str">
        <f>"41361"</f>
        <v>41361</v>
      </c>
      <c r="B38" s="2">
        <v>36</v>
      </c>
      <c r="C38" s="2" t="s">
        <v>4</v>
      </c>
      <c r="D38" s="2" t="str">
        <f>"112605140206"</f>
        <v>112605140206</v>
      </c>
      <c r="E38" s="2">
        <v>55</v>
      </c>
      <c r="F38" s="3">
        <v>47.4</v>
      </c>
      <c r="G38" s="2"/>
    </row>
    <row r="39" spans="1:7" ht="19.5" customHeight="1">
      <c r="A39" t="str">
        <f>"49863"</f>
        <v>49863</v>
      </c>
      <c r="B39" s="2">
        <v>37</v>
      </c>
      <c r="C39" s="2" t="s">
        <v>4</v>
      </c>
      <c r="D39" s="2" t="str">
        <f>"112605140207"</f>
        <v>112605140207</v>
      </c>
      <c r="E39" s="2">
        <v>71</v>
      </c>
      <c r="F39" s="3">
        <v>72.7</v>
      </c>
      <c r="G39" s="2"/>
    </row>
    <row r="40" spans="1:7" ht="19.5" customHeight="1">
      <c r="A40" t="str">
        <f>"60701"</f>
        <v>60701</v>
      </c>
      <c r="B40" s="2">
        <v>38</v>
      </c>
      <c r="C40" s="2" t="s">
        <v>4</v>
      </c>
      <c r="D40" s="2" t="str">
        <f>"112605140208"</f>
        <v>112605140208</v>
      </c>
      <c r="E40" s="2">
        <v>70</v>
      </c>
      <c r="F40" s="3">
        <v>65.3</v>
      </c>
      <c r="G40" s="2"/>
    </row>
    <row r="41" spans="1:7" ht="19.5" customHeight="1">
      <c r="A41" t="str">
        <f>"55416"</f>
        <v>55416</v>
      </c>
      <c r="B41" s="2">
        <v>39</v>
      </c>
      <c r="C41" s="2" t="s">
        <v>4</v>
      </c>
      <c r="D41" s="2" t="str">
        <f>"112605140209"</f>
        <v>112605140209</v>
      </c>
      <c r="E41" s="2">
        <v>83</v>
      </c>
      <c r="F41" s="3">
        <v>79.3</v>
      </c>
      <c r="G41" s="2"/>
    </row>
    <row r="42" spans="1:7" ht="19.5" customHeight="1">
      <c r="A42" t="str">
        <f>"49539"</f>
        <v>49539</v>
      </c>
      <c r="B42" s="2">
        <v>40</v>
      </c>
      <c r="C42" s="2" t="s">
        <v>4</v>
      </c>
      <c r="D42" s="2" t="str">
        <f>"112605140210"</f>
        <v>112605140210</v>
      </c>
      <c r="E42" s="2">
        <v>69</v>
      </c>
      <c r="F42" s="3">
        <v>72.6</v>
      </c>
      <c r="G42" s="2"/>
    </row>
    <row r="43" spans="1:7" ht="19.5" customHeight="1">
      <c r="A43" t="str">
        <f>"38644"</f>
        <v>38644</v>
      </c>
      <c r="B43" s="2">
        <v>41</v>
      </c>
      <c r="C43" s="2" t="s">
        <v>4</v>
      </c>
      <c r="D43" s="2" t="str">
        <f>"112605140211"</f>
        <v>112605140211</v>
      </c>
      <c r="E43" s="2">
        <v>75</v>
      </c>
      <c r="F43" s="3">
        <v>70</v>
      </c>
      <c r="G43" s="2"/>
    </row>
    <row r="44" spans="1:7" ht="19.5" customHeight="1">
      <c r="A44" t="str">
        <f>"62311"</f>
        <v>62311</v>
      </c>
      <c r="B44" s="2">
        <v>42</v>
      </c>
      <c r="C44" s="2" t="s">
        <v>4</v>
      </c>
      <c r="D44" s="2" t="str">
        <f>"112605140212"</f>
        <v>112605140212</v>
      </c>
      <c r="E44" s="2">
        <v>80</v>
      </c>
      <c r="F44" s="3">
        <v>72.9</v>
      </c>
      <c r="G44" s="2"/>
    </row>
    <row r="45" spans="1:7" ht="19.5" customHeight="1">
      <c r="A45" t="str">
        <f>"40082"</f>
        <v>40082</v>
      </c>
      <c r="B45" s="2">
        <v>43</v>
      </c>
      <c r="C45" s="2" t="s">
        <v>4</v>
      </c>
      <c r="D45" s="2" t="str">
        <f>"112605140213"</f>
        <v>112605140213</v>
      </c>
      <c r="E45" s="2">
        <v>67</v>
      </c>
      <c r="F45" s="3">
        <v>61</v>
      </c>
      <c r="G45" s="2"/>
    </row>
    <row r="46" spans="1:7" ht="19.5" customHeight="1">
      <c r="A46" t="str">
        <f>"51250"</f>
        <v>51250</v>
      </c>
      <c r="B46" s="2">
        <v>44</v>
      </c>
      <c r="C46" s="2" t="s">
        <v>4</v>
      </c>
      <c r="D46" s="2" t="str">
        <f>"112605140214"</f>
        <v>112605140214</v>
      </c>
      <c r="E46" s="2">
        <v>75</v>
      </c>
      <c r="F46" s="3">
        <v>76.9</v>
      </c>
      <c r="G46" s="2"/>
    </row>
    <row r="47" spans="1:7" ht="19.5" customHeight="1">
      <c r="A47" t="str">
        <f>"59516"</f>
        <v>59516</v>
      </c>
      <c r="B47" s="2">
        <v>45</v>
      </c>
      <c r="C47" s="2" t="s">
        <v>4</v>
      </c>
      <c r="D47" s="2" t="str">
        <f>"112605140215"</f>
        <v>112605140215</v>
      </c>
      <c r="E47" s="2">
        <v>79</v>
      </c>
      <c r="F47" s="3">
        <v>71.1</v>
      </c>
      <c r="G47" s="2"/>
    </row>
    <row r="48" spans="1:7" ht="19.5" customHeight="1">
      <c r="A48" t="str">
        <f>"46587"</f>
        <v>46587</v>
      </c>
      <c r="B48" s="2">
        <v>46</v>
      </c>
      <c r="C48" s="2" t="s">
        <v>4</v>
      </c>
      <c r="D48" s="2" t="str">
        <f>"112605140216"</f>
        <v>112605140216</v>
      </c>
      <c r="E48" s="2">
        <v>76</v>
      </c>
      <c r="F48" s="3">
        <v>72.8</v>
      </c>
      <c r="G48" s="2"/>
    </row>
    <row r="49" spans="1:7" ht="19.5" customHeight="1">
      <c r="A49" t="str">
        <f>"46807"</f>
        <v>46807</v>
      </c>
      <c r="B49" s="2">
        <v>47</v>
      </c>
      <c r="C49" s="2" t="s">
        <v>4</v>
      </c>
      <c r="D49" s="2" t="str">
        <f>"112605140217"</f>
        <v>112605140217</v>
      </c>
      <c r="E49" s="2">
        <v>81</v>
      </c>
      <c r="F49" s="3">
        <v>75.5</v>
      </c>
      <c r="G49" s="2"/>
    </row>
    <row r="50" spans="1:7" ht="19.5" customHeight="1">
      <c r="A50" t="str">
        <f>"48451"</f>
        <v>48451</v>
      </c>
      <c r="B50" s="2">
        <v>48</v>
      </c>
      <c r="C50" s="2" t="s">
        <v>4</v>
      </c>
      <c r="D50" s="2" t="str">
        <f>"112605140218"</f>
        <v>112605140218</v>
      </c>
      <c r="E50" s="2">
        <v>83</v>
      </c>
      <c r="F50" s="3">
        <v>75.4</v>
      </c>
      <c r="G50" s="2"/>
    </row>
    <row r="51" spans="1:7" ht="19.5" customHeight="1">
      <c r="A51" t="str">
        <f>"56023"</f>
        <v>56023</v>
      </c>
      <c r="B51" s="2">
        <v>49</v>
      </c>
      <c r="C51" s="2" t="s">
        <v>4</v>
      </c>
      <c r="D51" s="2" t="str">
        <f>"112605140219"</f>
        <v>112605140219</v>
      </c>
      <c r="E51" s="2">
        <v>75</v>
      </c>
      <c r="F51" s="3">
        <v>66.3</v>
      </c>
      <c r="G51" s="2"/>
    </row>
    <row r="52" spans="1:7" ht="19.5" customHeight="1">
      <c r="A52" t="str">
        <f>"62744"</f>
        <v>62744</v>
      </c>
      <c r="B52" s="2">
        <v>50</v>
      </c>
      <c r="C52" s="2" t="s">
        <v>4</v>
      </c>
      <c r="D52" s="2" t="str">
        <f>"112605140220"</f>
        <v>112605140220</v>
      </c>
      <c r="E52" s="2">
        <v>0</v>
      </c>
      <c r="F52" s="3">
        <v>0</v>
      </c>
      <c r="G52" s="2" t="s">
        <v>5</v>
      </c>
    </row>
    <row r="53" spans="1:7" ht="19.5" customHeight="1">
      <c r="A53" t="str">
        <f>"61134"</f>
        <v>61134</v>
      </c>
      <c r="B53" s="2">
        <v>51</v>
      </c>
      <c r="C53" s="2" t="s">
        <v>4</v>
      </c>
      <c r="D53" s="2" t="str">
        <f>"112605140221"</f>
        <v>112605140221</v>
      </c>
      <c r="E53" s="2">
        <v>70</v>
      </c>
      <c r="F53" s="3">
        <v>67.6</v>
      </c>
      <c r="G53" s="2"/>
    </row>
    <row r="54" spans="1:7" ht="19.5" customHeight="1">
      <c r="A54" t="str">
        <f>"53847"</f>
        <v>53847</v>
      </c>
      <c r="B54" s="2">
        <v>52</v>
      </c>
      <c r="C54" s="2" t="s">
        <v>4</v>
      </c>
      <c r="D54" s="2" t="str">
        <f>"112605140222"</f>
        <v>112605140222</v>
      </c>
      <c r="E54" s="2">
        <v>72</v>
      </c>
      <c r="F54" s="3">
        <v>71.1</v>
      </c>
      <c r="G54" s="2"/>
    </row>
    <row r="55" spans="1:7" ht="19.5" customHeight="1">
      <c r="A55" t="str">
        <f>"51652"</f>
        <v>51652</v>
      </c>
      <c r="B55" s="2">
        <v>53</v>
      </c>
      <c r="C55" s="2" t="s">
        <v>4</v>
      </c>
      <c r="D55" s="2" t="str">
        <f>"112605140223"</f>
        <v>112605140223</v>
      </c>
      <c r="E55" s="2">
        <v>66</v>
      </c>
      <c r="F55" s="3">
        <v>63.2</v>
      </c>
      <c r="G55" s="2"/>
    </row>
    <row r="56" spans="1:7" ht="19.5" customHeight="1">
      <c r="A56" t="str">
        <f>"46570"</f>
        <v>46570</v>
      </c>
      <c r="B56" s="2">
        <v>54</v>
      </c>
      <c r="C56" s="2" t="s">
        <v>4</v>
      </c>
      <c r="D56" s="2" t="str">
        <f>"112605140224"</f>
        <v>112605140224</v>
      </c>
      <c r="E56" s="2">
        <v>81</v>
      </c>
      <c r="F56" s="3">
        <v>77.9</v>
      </c>
      <c r="G56" s="2"/>
    </row>
    <row r="57" spans="1:7" ht="19.5" customHeight="1">
      <c r="A57" t="str">
        <f>"58417"</f>
        <v>58417</v>
      </c>
      <c r="B57" s="2">
        <v>55</v>
      </c>
      <c r="C57" s="2" t="s">
        <v>4</v>
      </c>
      <c r="D57" s="2" t="str">
        <f>"112605140225"</f>
        <v>112605140225</v>
      </c>
      <c r="E57" s="2">
        <v>77</v>
      </c>
      <c r="F57" s="3">
        <v>62.1</v>
      </c>
      <c r="G57" s="2"/>
    </row>
    <row r="58" spans="1:7" ht="19.5" customHeight="1">
      <c r="A58" t="str">
        <f>"60163"</f>
        <v>60163</v>
      </c>
      <c r="B58" s="2">
        <v>56</v>
      </c>
      <c r="C58" s="2" t="s">
        <v>4</v>
      </c>
      <c r="D58" s="2" t="str">
        <f>"112605140226"</f>
        <v>112605140226</v>
      </c>
      <c r="E58" s="2">
        <v>66</v>
      </c>
      <c r="F58" s="3">
        <v>64.7</v>
      </c>
      <c r="G58" s="2"/>
    </row>
    <row r="59" spans="1:7" ht="19.5" customHeight="1">
      <c r="A59" t="str">
        <f>"42537"</f>
        <v>42537</v>
      </c>
      <c r="B59" s="2">
        <v>57</v>
      </c>
      <c r="C59" s="2" t="s">
        <v>4</v>
      </c>
      <c r="D59" s="2" t="str">
        <f>"112605140227"</f>
        <v>112605140227</v>
      </c>
      <c r="E59" s="2">
        <v>66</v>
      </c>
      <c r="F59" s="3">
        <v>65.2</v>
      </c>
      <c r="G59" s="2"/>
    </row>
    <row r="60" spans="1:7" ht="19.5" customHeight="1">
      <c r="A60" t="str">
        <f>"62561"</f>
        <v>62561</v>
      </c>
      <c r="B60" s="2">
        <v>58</v>
      </c>
      <c r="C60" s="2" t="s">
        <v>4</v>
      </c>
      <c r="D60" s="2" t="str">
        <f>"112605140228"</f>
        <v>112605140228</v>
      </c>
      <c r="E60" s="2">
        <v>0</v>
      </c>
      <c r="F60" s="3">
        <v>0</v>
      </c>
      <c r="G60" s="2" t="s">
        <v>5</v>
      </c>
    </row>
    <row r="61" spans="1:7" ht="19.5" customHeight="1">
      <c r="A61" t="str">
        <f>"61555"</f>
        <v>61555</v>
      </c>
      <c r="B61" s="2">
        <v>59</v>
      </c>
      <c r="C61" s="2" t="s">
        <v>4</v>
      </c>
      <c r="D61" s="2" t="str">
        <f>"112605140229"</f>
        <v>112605140229</v>
      </c>
      <c r="E61" s="2">
        <v>0</v>
      </c>
      <c r="F61" s="3">
        <v>0</v>
      </c>
      <c r="G61" s="2" t="s">
        <v>5</v>
      </c>
    </row>
    <row r="62" spans="1:7" ht="19.5" customHeight="1">
      <c r="A62" t="str">
        <f>"60356"</f>
        <v>60356</v>
      </c>
      <c r="B62" s="2">
        <v>60</v>
      </c>
      <c r="C62" s="2" t="s">
        <v>4</v>
      </c>
      <c r="D62" s="2" t="str">
        <f>"112605140230"</f>
        <v>112605140230</v>
      </c>
      <c r="E62" s="2">
        <v>77</v>
      </c>
      <c r="F62" s="3">
        <v>70.5</v>
      </c>
      <c r="G62" s="2"/>
    </row>
    <row r="63" spans="1:7" ht="19.5" customHeight="1">
      <c r="A63" t="str">
        <f>"38889"</f>
        <v>38889</v>
      </c>
      <c r="B63" s="2">
        <v>61</v>
      </c>
      <c r="C63" s="2" t="s">
        <v>4</v>
      </c>
      <c r="D63" s="2" t="str">
        <f>"112605140301"</f>
        <v>112605140301</v>
      </c>
      <c r="E63" s="2">
        <v>67</v>
      </c>
      <c r="F63" s="3">
        <v>58.1</v>
      </c>
      <c r="G63" s="2"/>
    </row>
    <row r="64" spans="1:7" ht="19.5" customHeight="1">
      <c r="A64" t="str">
        <f>"58792"</f>
        <v>58792</v>
      </c>
      <c r="B64" s="2">
        <v>62</v>
      </c>
      <c r="C64" s="2" t="s">
        <v>4</v>
      </c>
      <c r="D64" s="2" t="str">
        <f>"112605140302"</f>
        <v>112605140302</v>
      </c>
      <c r="E64" s="2">
        <v>64</v>
      </c>
      <c r="F64" s="3">
        <v>72.8</v>
      </c>
      <c r="G64" s="2"/>
    </row>
    <row r="65" spans="1:7" ht="19.5" customHeight="1">
      <c r="A65" t="str">
        <f>"60269"</f>
        <v>60269</v>
      </c>
      <c r="B65" s="2">
        <v>63</v>
      </c>
      <c r="C65" s="2" t="s">
        <v>4</v>
      </c>
      <c r="D65" s="2" t="str">
        <f>"112605140303"</f>
        <v>112605140303</v>
      </c>
      <c r="E65" s="2">
        <v>77</v>
      </c>
      <c r="F65" s="3">
        <v>77.6</v>
      </c>
      <c r="G65" s="2"/>
    </row>
    <row r="66" spans="1:7" ht="19.5" customHeight="1">
      <c r="A66" t="str">
        <f>"57148"</f>
        <v>57148</v>
      </c>
      <c r="B66" s="2">
        <v>64</v>
      </c>
      <c r="C66" s="2" t="s">
        <v>4</v>
      </c>
      <c r="D66" s="2" t="str">
        <f>"112605140304"</f>
        <v>112605140304</v>
      </c>
      <c r="E66" s="2">
        <v>71</v>
      </c>
      <c r="F66" s="3">
        <v>73.2</v>
      </c>
      <c r="G66" s="2"/>
    </row>
    <row r="67" spans="1:7" ht="19.5" customHeight="1">
      <c r="A67" t="str">
        <f>"53792"</f>
        <v>53792</v>
      </c>
      <c r="B67" s="2">
        <v>65</v>
      </c>
      <c r="C67" s="2" t="s">
        <v>4</v>
      </c>
      <c r="D67" s="2" t="str">
        <f>"112605140305"</f>
        <v>112605140305</v>
      </c>
      <c r="E67" s="2">
        <v>69</v>
      </c>
      <c r="F67" s="3">
        <v>73.4</v>
      </c>
      <c r="G67" s="2"/>
    </row>
    <row r="68" spans="1:7" ht="19.5" customHeight="1">
      <c r="A68" t="str">
        <f>"49625"</f>
        <v>49625</v>
      </c>
      <c r="B68" s="2">
        <v>66</v>
      </c>
      <c r="C68" s="2" t="s">
        <v>4</v>
      </c>
      <c r="D68" s="2" t="str">
        <f>"112605140306"</f>
        <v>112605140306</v>
      </c>
      <c r="E68" s="2">
        <v>61</v>
      </c>
      <c r="F68" s="3">
        <v>51.1</v>
      </c>
      <c r="G68" s="2"/>
    </row>
    <row r="69" spans="1:7" ht="19.5" customHeight="1">
      <c r="A69" t="str">
        <f>"62747"</f>
        <v>62747</v>
      </c>
      <c r="B69" s="2">
        <v>67</v>
      </c>
      <c r="C69" s="2" t="s">
        <v>4</v>
      </c>
      <c r="D69" s="2" t="str">
        <f>"112605140307"</f>
        <v>112605140307</v>
      </c>
      <c r="E69" s="2">
        <v>0</v>
      </c>
      <c r="F69" s="3">
        <v>0</v>
      </c>
      <c r="G69" s="2" t="s">
        <v>5</v>
      </c>
    </row>
    <row r="70" spans="1:7" ht="19.5" customHeight="1">
      <c r="A70" t="str">
        <f>"50484"</f>
        <v>50484</v>
      </c>
      <c r="B70" s="2">
        <v>68</v>
      </c>
      <c r="C70" s="2" t="s">
        <v>4</v>
      </c>
      <c r="D70" s="2" t="str">
        <f>"112605140308"</f>
        <v>112605140308</v>
      </c>
      <c r="E70" s="2">
        <v>73</v>
      </c>
      <c r="F70" s="3">
        <v>72.7</v>
      </c>
      <c r="G70" s="2"/>
    </row>
    <row r="71" spans="1:7" ht="19.5" customHeight="1">
      <c r="A71" t="str">
        <f>"56290"</f>
        <v>56290</v>
      </c>
      <c r="B71" s="2">
        <v>69</v>
      </c>
      <c r="C71" s="2" t="s">
        <v>4</v>
      </c>
      <c r="D71" s="2" t="str">
        <f>"112605140309"</f>
        <v>112605140309</v>
      </c>
      <c r="E71" s="2">
        <v>80</v>
      </c>
      <c r="F71" s="3">
        <v>69.9</v>
      </c>
      <c r="G71" s="2"/>
    </row>
    <row r="72" spans="1:7" ht="19.5" customHeight="1">
      <c r="A72" t="str">
        <f>"58655"</f>
        <v>58655</v>
      </c>
      <c r="B72" s="2">
        <v>70</v>
      </c>
      <c r="C72" s="2" t="s">
        <v>4</v>
      </c>
      <c r="D72" s="2" t="str">
        <f>"112605140310"</f>
        <v>112605140310</v>
      </c>
      <c r="E72" s="2">
        <v>67</v>
      </c>
      <c r="F72" s="3">
        <v>56.3</v>
      </c>
      <c r="G72" s="2"/>
    </row>
    <row r="73" spans="1:7" ht="19.5" customHeight="1">
      <c r="A73" t="str">
        <f>"48966"</f>
        <v>48966</v>
      </c>
      <c r="B73" s="2">
        <v>71</v>
      </c>
      <c r="C73" s="2" t="s">
        <v>4</v>
      </c>
      <c r="D73" s="2" t="str">
        <f>"112605140311"</f>
        <v>112605140311</v>
      </c>
      <c r="E73" s="2">
        <v>71</v>
      </c>
      <c r="F73" s="3">
        <v>69.4</v>
      </c>
      <c r="G73" s="2"/>
    </row>
    <row r="74" spans="1:7" ht="19.5" customHeight="1">
      <c r="A74" t="str">
        <f>"51769"</f>
        <v>51769</v>
      </c>
      <c r="B74" s="2">
        <v>72</v>
      </c>
      <c r="C74" s="2" t="s">
        <v>4</v>
      </c>
      <c r="D74" s="2" t="str">
        <f>"112605140312"</f>
        <v>112605140312</v>
      </c>
      <c r="E74" s="2">
        <v>67</v>
      </c>
      <c r="F74" s="3">
        <v>68.2</v>
      </c>
      <c r="G74" s="2"/>
    </row>
    <row r="75" spans="1:7" ht="19.5" customHeight="1">
      <c r="A75" t="str">
        <f>"41733"</f>
        <v>41733</v>
      </c>
      <c r="B75" s="2">
        <v>73</v>
      </c>
      <c r="C75" s="2" t="s">
        <v>4</v>
      </c>
      <c r="D75" s="2" t="str">
        <f>"112605140313"</f>
        <v>112605140313</v>
      </c>
      <c r="E75" s="2">
        <v>0</v>
      </c>
      <c r="F75" s="3">
        <v>0</v>
      </c>
      <c r="G75" s="2" t="s">
        <v>5</v>
      </c>
    </row>
    <row r="76" spans="1:7" ht="19.5" customHeight="1">
      <c r="A76" t="str">
        <f>"50008"</f>
        <v>50008</v>
      </c>
      <c r="B76" s="2">
        <v>74</v>
      </c>
      <c r="C76" s="2" t="s">
        <v>4</v>
      </c>
      <c r="D76" s="2" t="str">
        <f>"112605140314"</f>
        <v>112605140314</v>
      </c>
      <c r="E76" s="2">
        <v>75</v>
      </c>
      <c r="F76" s="3">
        <v>76.6</v>
      </c>
      <c r="G76" s="2"/>
    </row>
    <row r="77" spans="1:7" ht="19.5" customHeight="1">
      <c r="A77" t="str">
        <f>"58859"</f>
        <v>58859</v>
      </c>
      <c r="B77" s="2">
        <v>75</v>
      </c>
      <c r="C77" s="2" t="s">
        <v>4</v>
      </c>
      <c r="D77" s="2" t="str">
        <f>"112605140315"</f>
        <v>112605140315</v>
      </c>
      <c r="E77" s="2">
        <v>81</v>
      </c>
      <c r="F77" s="3">
        <v>78.2</v>
      </c>
      <c r="G77" s="2"/>
    </row>
    <row r="78" spans="1:7" ht="19.5" customHeight="1">
      <c r="A78" t="str">
        <f>"41550"</f>
        <v>41550</v>
      </c>
      <c r="B78" s="2">
        <v>76</v>
      </c>
      <c r="C78" s="2" t="s">
        <v>4</v>
      </c>
      <c r="D78" s="2" t="str">
        <f>"112605140316"</f>
        <v>112605140316</v>
      </c>
      <c r="E78" s="2">
        <v>64</v>
      </c>
      <c r="F78" s="3">
        <v>59</v>
      </c>
      <c r="G78" s="2"/>
    </row>
    <row r="79" spans="1:7" ht="19.5" customHeight="1">
      <c r="A79" t="str">
        <f>"58742"</f>
        <v>58742</v>
      </c>
      <c r="B79" s="2">
        <v>77</v>
      </c>
      <c r="C79" s="2" t="s">
        <v>4</v>
      </c>
      <c r="D79" s="2" t="str">
        <f>"112605140317"</f>
        <v>112605140317</v>
      </c>
      <c r="E79" s="2">
        <v>58</v>
      </c>
      <c r="F79" s="3">
        <v>52.9</v>
      </c>
      <c r="G79" s="2"/>
    </row>
    <row r="80" spans="1:7" ht="19.5" customHeight="1">
      <c r="A80" t="str">
        <f>"39795"</f>
        <v>39795</v>
      </c>
      <c r="B80" s="2">
        <v>78</v>
      </c>
      <c r="C80" s="2" t="s">
        <v>4</v>
      </c>
      <c r="D80" s="2" t="str">
        <f>"112605140318"</f>
        <v>112605140318</v>
      </c>
      <c r="E80" s="2">
        <v>77</v>
      </c>
      <c r="F80" s="3">
        <v>61.5</v>
      </c>
      <c r="G80" s="2"/>
    </row>
    <row r="81" spans="1:7" ht="19.5" customHeight="1">
      <c r="A81" t="str">
        <f>"50706"</f>
        <v>50706</v>
      </c>
      <c r="B81" s="2">
        <v>79</v>
      </c>
      <c r="C81" s="2" t="s">
        <v>4</v>
      </c>
      <c r="D81" s="2" t="str">
        <f>"112605140319"</f>
        <v>112605140319</v>
      </c>
      <c r="E81" s="2">
        <v>82</v>
      </c>
      <c r="F81" s="3">
        <v>78.4</v>
      </c>
      <c r="G81" s="2"/>
    </row>
    <row r="82" spans="1:7" ht="19.5" customHeight="1">
      <c r="A82" t="str">
        <f>"61303"</f>
        <v>61303</v>
      </c>
      <c r="B82" s="2">
        <v>80</v>
      </c>
      <c r="C82" s="2" t="s">
        <v>4</v>
      </c>
      <c r="D82" s="2" t="str">
        <f>"112605140320"</f>
        <v>112605140320</v>
      </c>
      <c r="E82" s="2">
        <v>0</v>
      </c>
      <c r="F82" s="3">
        <v>0</v>
      </c>
      <c r="G82" s="2" t="s">
        <v>5</v>
      </c>
    </row>
    <row r="83" spans="1:7" ht="19.5" customHeight="1">
      <c r="A83" t="str">
        <f>"50377"</f>
        <v>50377</v>
      </c>
      <c r="B83" s="2">
        <v>81</v>
      </c>
      <c r="C83" s="2" t="s">
        <v>4</v>
      </c>
      <c r="D83" s="2" t="str">
        <f>"112605140321"</f>
        <v>112605140321</v>
      </c>
      <c r="E83" s="2">
        <v>73</v>
      </c>
      <c r="F83" s="3">
        <v>65</v>
      </c>
      <c r="G83" s="2"/>
    </row>
    <row r="84" spans="1:7" ht="19.5" customHeight="1">
      <c r="A84" t="str">
        <f>"53944"</f>
        <v>53944</v>
      </c>
      <c r="B84" s="2">
        <v>82</v>
      </c>
      <c r="C84" s="2" t="s">
        <v>4</v>
      </c>
      <c r="D84" s="2" t="str">
        <f>"112605140322"</f>
        <v>112605140322</v>
      </c>
      <c r="E84" s="2">
        <v>77</v>
      </c>
      <c r="F84" s="3">
        <v>66.3</v>
      </c>
      <c r="G84" s="2"/>
    </row>
    <row r="85" spans="1:7" ht="19.5" customHeight="1">
      <c r="A85" t="str">
        <f>"46609"</f>
        <v>46609</v>
      </c>
      <c r="B85" s="2">
        <v>83</v>
      </c>
      <c r="C85" s="2" t="s">
        <v>4</v>
      </c>
      <c r="D85" s="2" t="str">
        <f>"112605140323"</f>
        <v>112605140323</v>
      </c>
      <c r="E85" s="2">
        <v>78</v>
      </c>
      <c r="F85" s="3">
        <v>75.6</v>
      </c>
      <c r="G85" s="2"/>
    </row>
    <row r="86" spans="1:7" ht="19.5" customHeight="1">
      <c r="A86" t="str">
        <f>"50524"</f>
        <v>50524</v>
      </c>
      <c r="B86" s="2">
        <v>84</v>
      </c>
      <c r="C86" s="2" t="s">
        <v>4</v>
      </c>
      <c r="D86" s="2" t="str">
        <f>"112605140324"</f>
        <v>112605140324</v>
      </c>
      <c r="E86" s="2">
        <v>76</v>
      </c>
      <c r="F86" s="3">
        <v>76</v>
      </c>
      <c r="G86" s="2"/>
    </row>
    <row r="87" spans="1:7" ht="19.5" customHeight="1">
      <c r="A87" t="str">
        <f>"58627"</f>
        <v>58627</v>
      </c>
      <c r="B87" s="2">
        <v>85</v>
      </c>
      <c r="C87" s="2" t="s">
        <v>4</v>
      </c>
      <c r="D87" s="2" t="str">
        <f>"112605140325"</f>
        <v>112605140325</v>
      </c>
      <c r="E87" s="2">
        <v>71</v>
      </c>
      <c r="F87" s="3">
        <v>64.2</v>
      </c>
      <c r="G87" s="2"/>
    </row>
    <row r="88" spans="1:7" ht="19.5" customHeight="1">
      <c r="A88" t="str">
        <f>"58784"</f>
        <v>58784</v>
      </c>
      <c r="B88" s="2">
        <v>86</v>
      </c>
      <c r="C88" s="2" t="s">
        <v>4</v>
      </c>
      <c r="D88" s="2" t="str">
        <f>"112605140326"</f>
        <v>112605140326</v>
      </c>
      <c r="E88" s="2">
        <v>89</v>
      </c>
      <c r="F88" s="3">
        <v>73.7</v>
      </c>
      <c r="G88" s="2"/>
    </row>
    <row r="89" spans="1:7" ht="19.5" customHeight="1">
      <c r="A89" t="str">
        <f>"62277"</f>
        <v>62277</v>
      </c>
      <c r="B89" s="2">
        <v>87</v>
      </c>
      <c r="C89" s="2" t="s">
        <v>4</v>
      </c>
      <c r="D89" s="2" t="str">
        <f>"112605140327"</f>
        <v>112605140327</v>
      </c>
      <c r="E89" s="2">
        <v>63</v>
      </c>
      <c r="F89" s="3">
        <v>47.9</v>
      </c>
      <c r="G89" s="2"/>
    </row>
    <row r="90" spans="1:7" ht="19.5" customHeight="1">
      <c r="A90" t="str">
        <f>"44446"</f>
        <v>44446</v>
      </c>
      <c r="B90" s="2">
        <v>88</v>
      </c>
      <c r="C90" s="2" t="s">
        <v>4</v>
      </c>
      <c r="D90" s="2" t="str">
        <f>"112605140328"</f>
        <v>112605140328</v>
      </c>
      <c r="E90" s="2">
        <v>0</v>
      </c>
      <c r="F90" s="3">
        <v>0</v>
      </c>
      <c r="G90" s="2" t="s">
        <v>5</v>
      </c>
    </row>
    <row r="91" spans="1:7" ht="19.5" customHeight="1">
      <c r="A91" t="str">
        <f>"39471"</f>
        <v>39471</v>
      </c>
      <c r="B91" s="2">
        <v>89</v>
      </c>
      <c r="C91" s="2" t="s">
        <v>4</v>
      </c>
      <c r="D91" s="2" t="str">
        <f>"112605140329"</f>
        <v>112605140329</v>
      </c>
      <c r="E91" s="2">
        <v>78</v>
      </c>
      <c r="F91" s="3">
        <v>79.2</v>
      </c>
      <c r="G91" s="2"/>
    </row>
    <row r="92" spans="1:7" ht="19.5" customHeight="1">
      <c r="A92" t="str">
        <f>"46990"</f>
        <v>46990</v>
      </c>
      <c r="B92" s="2">
        <v>90</v>
      </c>
      <c r="C92" s="2" t="s">
        <v>4</v>
      </c>
      <c r="D92" s="2" t="str">
        <f>"112605140330"</f>
        <v>112605140330</v>
      </c>
      <c r="E92" s="2">
        <v>73</v>
      </c>
      <c r="F92" s="3">
        <v>70.2</v>
      </c>
      <c r="G92" s="2"/>
    </row>
    <row r="93" spans="1:7" ht="19.5" customHeight="1">
      <c r="A93" t="str">
        <f>"62108"</f>
        <v>62108</v>
      </c>
      <c r="B93" s="2">
        <v>91</v>
      </c>
      <c r="C93" s="2" t="s">
        <v>4</v>
      </c>
      <c r="D93" s="2" t="str">
        <f>"112605140401"</f>
        <v>112605140401</v>
      </c>
      <c r="E93" s="2">
        <v>0</v>
      </c>
      <c r="F93" s="3">
        <v>0</v>
      </c>
      <c r="G93" s="2" t="s">
        <v>5</v>
      </c>
    </row>
    <row r="94" spans="1:7" ht="19.5" customHeight="1">
      <c r="A94" t="str">
        <f>"62493"</f>
        <v>62493</v>
      </c>
      <c r="B94" s="2">
        <v>92</v>
      </c>
      <c r="C94" s="2" t="s">
        <v>4</v>
      </c>
      <c r="D94" s="2" t="str">
        <f>"112605140402"</f>
        <v>112605140402</v>
      </c>
      <c r="E94" s="2">
        <v>0</v>
      </c>
      <c r="F94" s="3">
        <v>0</v>
      </c>
      <c r="G94" s="2" t="s">
        <v>5</v>
      </c>
    </row>
    <row r="95" spans="1:7" ht="19.5" customHeight="1">
      <c r="A95" t="str">
        <f>"58666"</f>
        <v>58666</v>
      </c>
      <c r="B95" s="2">
        <v>93</v>
      </c>
      <c r="C95" s="2" t="s">
        <v>4</v>
      </c>
      <c r="D95" s="2" t="str">
        <f>"112605140403"</f>
        <v>112605140403</v>
      </c>
      <c r="E95" s="2">
        <v>73</v>
      </c>
      <c r="F95" s="3">
        <v>71.3</v>
      </c>
      <c r="G95" s="2"/>
    </row>
    <row r="96" spans="1:7" ht="19.5" customHeight="1">
      <c r="A96" t="str">
        <f>"63205"</f>
        <v>63205</v>
      </c>
      <c r="B96" s="2">
        <v>94</v>
      </c>
      <c r="C96" s="2" t="s">
        <v>4</v>
      </c>
      <c r="D96" s="2" t="str">
        <f>"112605140404"</f>
        <v>112605140404</v>
      </c>
      <c r="E96" s="2">
        <v>0</v>
      </c>
      <c r="F96" s="3">
        <v>0</v>
      </c>
      <c r="G96" s="2" t="s">
        <v>5</v>
      </c>
    </row>
    <row r="97" spans="1:7" ht="19.5" customHeight="1">
      <c r="A97" t="str">
        <f>"60621"</f>
        <v>60621</v>
      </c>
      <c r="B97" s="2">
        <v>95</v>
      </c>
      <c r="C97" s="2" t="s">
        <v>4</v>
      </c>
      <c r="D97" s="2" t="str">
        <f>"112605140405"</f>
        <v>112605140405</v>
      </c>
      <c r="E97" s="2">
        <v>72</v>
      </c>
      <c r="F97" s="3">
        <v>75.3</v>
      </c>
      <c r="G97" s="2"/>
    </row>
    <row r="98" spans="1:7" ht="19.5" customHeight="1">
      <c r="A98" t="str">
        <f>"61743"</f>
        <v>61743</v>
      </c>
      <c r="B98" s="2">
        <v>96</v>
      </c>
      <c r="C98" s="2" t="s">
        <v>4</v>
      </c>
      <c r="D98" s="2" t="str">
        <f>"112605140406"</f>
        <v>112605140406</v>
      </c>
      <c r="E98" s="2">
        <v>0</v>
      </c>
      <c r="F98" s="3">
        <v>0</v>
      </c>
      <c r="G98" s="2" t="s">
        <v>5</v>
      </c>
    </row>
    <row r="99" spans="1:7" ht="19.5" customHeight="1">
      <c r="A99" t="str">
        <f>"50035"</f>
        <v>50035</v>
      </c>
      <c r="B99" s="2">
        <v>97</v>
      </c>
      <c r="C99" s="2" t="s">
        <v>4</v>
      </c>
      <c r="D99" s="2" t="str">
        <f>"112605140407"</f>
        <v>112605140407</v>
      </c>
      <c r="E99" s="2">
        <v>0</v>
      </c>
      <c r="F99" s="3">
        <v>0</v>
      </c>
      <c r="G99" s="2" t="s">
        <v>5</v>
      </c>
    </row>
    <row r="100" spans="1:7" ht="19.5" customHeight="1">
      <c r="A100" t="str">
        <f>"45705"</f>
        <v>45705</v>
      </c>
      <c r="B100" s="2">
        <v>98</v>
      </c>
      <c r="C100" s="2" t="s">
        <v>4</v>
      </c>
      <c r="D100" s="2" t="str">
        <f>"112605140408"</f>
        <v>112605140408</v>
      </c>
      <c r="E100" s="2">
        <v>74</v>
      </c>
      <c r="F100" s="3">
        <v>70</v>
      </c>
      <c r="G100" s="2"/>
    </row>
    <row r="101" spans="1:7" ht="19.5" customHeight="1">
      <c r="A101" t="str">
        <f>"41927"</f>
        <v>41927</v>
      </c>
      <c r="B101" s="2">
        <v>99</v>
      </c>
      <c r="C101" s="2" t="s">
        <v>4</v>
      </c>
      <c r="D101" s="2" t="str">
        <f>"112605140409"</f>
        <v>112605140409</v>
      </c>
      <c r="E101" s="2">
        <v>73</v>
      </c>
      <c r="F101" s="3">
        <v>72.7</v>
      </c>
      <c r="G101" s="2"/>
    </row>
    <row r="102" spans="1:7" ht="19.5" customHeight="1">
      <c r="A102" t="str">
        <f>"61179"</f>
        <v>61179</v>
      </c>
      <c r="B102" s="2">
        <v>100</v>
      </c>
      <c r="C102" s="2" t="s">
        <v>4</v>
      </c>
      <c r="D102" s="2" t="str">
        <f>"112605140410"</f>
        <v>112605140410</v>
      </c>
      <c r="E102" s="2">
        <v>63</v>
      </c>
      <c r="F102" s="3">
        <v>58.7</v>
      </c>
      <c r="G102" s="2"/>
    </row>
    <row r="103" spans="1:7" ht="19.5" customHeight="1">
      <c r="A103" t="str">
        <f>"61152"</f>
        <v>61152</v>
      </c>
      <c r="B103" s="2">
        <v>101</v>
      </c>
      <c r="C103" s="2" t="s">
        <v>4</v>
      </c>
      <c r="D103" s="2" t="str">
        <f>"112605140411"</f>
        <v>112605140411</v>
      </c>
      <c r="E103" s="2">
        <v>71</v>
      </c>
      <c r="F103" s="3">
        <v>63.2</v>
      </c>
      <c r="G103" s="2"/>
    </row>
    <row r="104" spans="1:7" ht="19.5" customHeight="1">
      <c r="A104" t="str">
        <f>"39299"</f>
        <v>39299</v>
      </c>
      <c r="B104" s="2">
        <v>102</v>
      </c>
      <c r="C104" s="2" t="s">
        <v>4</v>
      </c>
      <c r="D104" s="2" t="str">
        <f>"112605140412"</f>
        <v>112605140412</v>
      </c>
      <c r="E104" s="2">
        <v>0</v>
      </c>
      <c r="F104" s="3">
        <v>0</v>
      </c>
      <c r="G104" s="2" t="s">
        <v>5</v>
      </c>
    </row>
    <row r="105" spans="1:7" ht="19.5" customHeight="1">
      <c r="A105" t="str">
        <f>"42899"</f>
        <v>42899</v>
      </c>
      <c r="B105" s="2">
        <v>103</v>
      </c>
      <c r="C105" s="2" t="s">
        <v>4</v>
      </c>
      <c r="D105" s="2" t="str">
        <f>"112605140413"</f>
        <v>112605140413</v>
      </c>
      <c r="E105" s="2">
        <v>80</v>
      </c>
      <c r="F105" s="3">
        <v>82.4</v>
      </c>
      <c r="G105" s="2"/>
    </row>
    <row r="106" spans="1:7" ht="19.5" customHeight="1">
      <c r="A106" t="str">
        <f>"55613"</f>
        <v>55613</v>
      </c>
      <c r="B106" s="2">
        <v>104</v>
      </c>
      <c r="C106" s="2" t="s">
        <v>4</v>
      </c>
      <c r="D106" s="2" t="str">
        <f>"112605140414"</f>
        <v>112605140414</v>
      </c>
      <c r="E106" s="2">
        <v>81</v>
      </c>
      <c r="F106" s="3">
        <v>78</v>
      </c>
      <c r="G106" s="2"/>
    </row>
    <row r="107" spans="1:7" ht="19.5" customHeight="1">
      <c r="A107" t="str">
        <f>"61117"</f>
        <v>61117</v>
      </c>
      <c r="B107" s="2">
        <v>105</v>
      </c>
      <c r="C107" s="2" t="s">
        <v>4</v>
      </c>
      <c r="D107" s="2" t="str">
        <f>"112605140415"</f>
        <v>112605140415</v>
      </c>
      <c r="E107" s="2">
        <v>73</v>
      </c>
      <c r="F107" s="3">
        <v>65.5</v>
      </c>
      <c r="G107" s="2"/>
    </row>
    <row r="108" spans="1:7" ht="19.5" customHeight="1">
      <c r="A108" t="str">
        <f>"58706"</f>
        <v>58706</v>
      </c>
      <c r="B108" s="2">
        <v>106</v>
      </c>
      <c r="C108" s="2" t="s">
        <v>4</v>
      </c>
      <c r="D108" s="2" t="str">
        <f>"112605140416"</f>
        <v>112605140416</v>
      </c>
      <c r="E108" s="2">
        <v>69</v>
      </c>
      <c r="F108" s="3">
        <v>72.6</v>
      </c>
      <c r="G108" s="2"/>
    </row>
    <row r="109" spans="1:7" ht="19.5" customHeight="1">
      <c r="A109" t="str">
        <f>"60589"</f>
        <v>60589</v>
      </c>
      <c r="B109" s="2">
        <v>107</v>
      </c>
      <c r="C109" s="2" t="s">
        <v>4</v>
      </c>
      <c r="D109" s="2" t="str">
        <f>"112605140417"</f>
        <v>112605140417</v>
      </c>
      <c r="E109" s="2">
        <v>65</v>
      </c>
      <c r="F109" s="3">
        <v>61.9</v>
      </c>
      <c r="G109" s="2"/>
    </row>
    <row r="110" spans="1:7" ht="19.5" customHeight="1">
      <c r="A110" t="str">
        <f>"43361"</f>
        <v>43361</v>
      </c>
      <c r="B110" s="2">
        <v>108</v>
      </c>
      <c r="C110" s="2" t="s">
        <v>4</v>
      </c>
      <c r="D110" s="2" t="str">
        <f>"112605140418"</f>
        <v>112605140418</v>
      </c>
      <c r="E110" s="2">
        <v>66</v>
      </c>
      <c r="F110" s="3">
        <v>72.9</v>
      </c>
      <c r="G110" s="2"/>
    </row>
    <row r="111" spans="1:7" ht="19.5" customHeight="1">
      <c r="A111" t="str">
        <f>"62059"</f>
        <v>62059</v>
      </c>
      <c r="B111" s="2">
        <v>109</v>
      </c>
      <c r="C111" s="2" t="s">
        <v>4</v>
      </c>
      <c r="D111" s="2" t="str">
        <f>"112605140419"</f>
        <v>112605140419</v>
      </c>
      <c r="E111" s="2">
        <v>71</v>
      </c>
      <c r="F111" s="3">
        <v>78.7</v>
      </c>
      <c r="G111" s="2"/>
    </row>
    <row r="112" spans="1:7" ht="19.5" customHeight="1">
      <c r="A112" t="str">
        <f>"58507"</f>
        <v>58507</v>
      </c>
      <c r="B112" s="2">
        <v>110</v>
      </c>
      <c r="C112" s="2" t="s">
        <v>4</v>
      </c>
      <c r="D112" s="2" t="str">
        <f>"112605140420"</f>
        <v>112605140420</v>
      </c>
      <c r="E112" s="2">
        <v>70</v>
      </c>
      <c r="F112" s="3">
        <v>73.5</v>
      </c>
      <c r="G112" s="2"/>
    </row>
    <row r="113" spans="1:7" ht="19.5" customHeight="1">
      <c r="A113" t="str">
        <f>"54627"</f>
        <v>54627</v>
      </c>
      <c r="B113" s="2">
        <v>111</v>
      </c>
      <c r="C113" s="2" t="s">
        <v>4</v>
      </c>
      <c r="D113" s="2" t="str">
        <f>"112605140421"</f>
        <v>112605140421</v>
      </c>
      <c r="E113" s="2">
        <v>79</v>
      </c>
      <c r="F113" s="3">
        <v>82.1</v>
      </c>
      <c r="G113" s="2"/>
    </row>
    <row r="114" spans="1:7" ht="19.5" customHeight="1">
      <c r="A114" t="str">
        <f>"61005"</f>
        <v>61005</v>
      </c>
      <c r="B114" s="2">
        <v>112</v>
      </c>
      <c r="C114" s="2" t="s">
        <v>4</v>
      </c>
      <c r="D114" s="2" t="str">
        <f>"112605140422"</f>
        <v>112605140422</v>
      </c>
      <c r="E114" s="2">
        <v>77</v>
      </c>
      <c r="F114" s="3">
        <v>69.2</v>
      </c>
      <c r="G114" s="2"/>
    </row>
    <row r="115" spans="1:7" ht="19.5" customHeight="1">
      <c r="A115" t="str">
        <f>"39802"</f>
        <v>39802</v>
      </c>
      <c r="B115" s="2">
        <v>113</v>
      </c>
      <c r="C115" s="2" t="s">
        <v>4</v>
      </c>
      <c r="D115" s="2" t="str">
        <f>"112605140423"</f>
        <v>112605140423</v>
      </c>
      <c r="E115" s="2">
        <v>78</v>
      </c>
      <c r="F115" s="3">
        <v>78.4</v>
      </c>
      <c r="G115" s="2"/>
    </row>
    <row r="116" spans="1:7" ht="19.5" customHeight="1">
      <c r="A116" t="str">
        <f>"53405"</f>
        <v>53405</v>
      </c>
      <c r="B116" s="2">
        <v>114</v>
      </c>
      <c r="C116" s="2" t="s">
        <v>4</v>
      </c>
      <c r="D116" s="2" t="str">
        <f>"112605140424"</f>
        <v>112605140424</v>
      </c>
      <c r="E116" s="2">
        <v>70</v>
      </c>
      <c r="F116" s="3">
        <v>64.9</v>
      </c>
      <c r="G116" s="2"/>
    </row>
    <row r="117" spans="1:7" ht="19.5" customHeight="1">
      <c r="A117" t="str">
        <f>"60468"</f>
        <v>60468</v>
      </c>
      <c r="B117" s="2">
        <v>115</v>
      </c>
      <c r="C117" s="2" t="s">
        <v>4</v>
      </c>
      <c r="D117" s="2" t="str">
        <f>"112605140425"</f>
        <v>112605140425</v>
      </c>
      <c r="E117" s="2">
        <v>75</v>
      </c>
      <c r="F117" s="3">
        <v>77.9</v>
      </c>
      <c r="G117" s="2"/>
    </row>
    <row r="118" spans="1:7" ht="19.5" customHeight="1">
      <c r="A118" t="str">
        <f>"38544"</f>
        <v>38544</v>
      </c>
      <c r="B118" s="2">
        <v>116</v>
      </c>
      <c r="C118" s="2" t="s">
        <v>4</v>
      </c>
      <c r="D118" s="2" t="str">
        <f>"112605140426"</f>
        <v>112605140426</v>
      </c>
      <c r="E118" s="2">
        <v>0</v>
      </c>
      <c r="F118" s="3">
        <v>0</v>
      </c>
      <c r="G118" s="2" t="s">
        <v>5</v>
      </c>
    </row>
    <row r="119" spans="1:7" ht="19.5" customHeight="1">
      <c r="A119" t="str">
        <f>"62319"</f>
        <v>62319</v>
      </c>
      <c r="B119" s="2">
        <v>117</v>
      </c>
      <c r="C119" s="2" t="s">
        <v>4</v>
      </c>
      <c r="D119" s="2" t="str">
        <f>"112605140427"</f>
        <v>112605140427</v>
      </c>
      <c r="E119" s="2">
        <v>0</v>
      </c>
      <c r="F119" s="3">
        <v>0</v>
      </c>
      <c r="G119" s="2" t="s">
        <v>5</v>
      </c>
    </row>
    <row r="120" spans="1:7" ht="19.5" customHeight="1">
      <c r="A120" t="str">
        <f>"58168"</f>
        <v>58168</v>
      </c>
      <c r="B120" s="2">
        <v>118</v>
      </c>
      <c r="C120" s="2" t="s">
        <v>4</v>
      </c>
      <c r="D120" s="2" t="str">
        <f>"112605140428"</f>
        <v>112605140428</v>
      </c>
      <c r="E120" s="2">
        <v>82</v>
      </c>
      <c r="F120" s="3">
        <v>80.6</v>
      </c>
      <c r="G120" s="2"/>
    </row>
    <row r="121" spans="1:7" ht="19.5" customHeight="1">
      <c r="A121" t="str">
        <f>"44487"</f>
        <v>44487</v>
      </c>
      <c r="B121" s="2">
        <v>119</v>
      </c>
      <c r="C121" s="2" t="s">
        <v>4</v>
      </c>
      <c r="D121" s="2" t="str">
        <f>"112605140429"</f>
        <v>112605140429</v>
      </c>
      <c r="E121" s="2">
        <v>67</v>
      </c>
      <c r="F121" s="3">
        <v>65.2</v>
      </c>
      <c r="G121" s="2"/>
    </row>
    <row r="122" spans="1:7" ht="19.5" customHeight="1">
      <c r="A122" t="str">
        <f>"60470"</f>
        <v>60470</v>
      </c>
      <c r="B122" s="2">
        <v>120</v>
      </c>
      <c r="C122" s="2" t="s">
        <v>4</v>
      </c>
      <c r="D122" s="2" t="str">
        <f>"112605140430"</f>
        <v>112605140430</v>
      </c>
      <c r="E122" s="2">
        <v>69</v>
      </c>
      <c r="F122" s="3">
        <v>64.7</v>
      </c>
      <c r="G122" s="2"/>
    </row>
    <row r="123" spans="1:7" ht="19.5" customHeight="1">
      <c r="A123" t="str">
        <f>"50926"</f>
        <v>50926</v>
      </c>
      <c r="B123" s="2">
        <v>121</v>
      </c>
      <c r="C123" s="2" t="s">
        <v>4</v>
      </c>
      <c r="D123" s="2" t="str">
        <f>"112605140501"</f>
        <v>112605140501</v>
      </c>
      <c r="E123" s="2">
        <v>83</v>
      </c>
      <c r="F123" s="3">
        <v>69.7</v>
      </c>
      <c r="G123" s="2"/>
    </row>
    <row r="124" spans="1:7" ht="19.5" customHeight="1">
      <c r="A124" t="str">
        <f>"50031"</f>
        <v>50031</v>
      </c>
      <c r="B124" s="2">
        <v>122</v>
      </c>
      <c r="C124" s="2" t="s">
        <v>4</v>
      </c>
      <c r="D124" s="2" t="str">
        <f>"112605140502"</f>
        <v>112605140502</v>
      </c>
      <c r="E124" s="2">
        <v>0</v>
      </c>
      <c r="F124" s="3">
        <v>0</v>
      </c>
      <c r="G124" s="2" t="s">
        <v>5</v>
      </c>
    </row>
    <row r="125" spans="1:7" ht="19.5" customHeight="1">
      <c r="A125" t="str">
        <f>"53671"</f>
        <v>53671</v>
      </c>
      <c r="B125" s="2">
        <v>123</v>
      </c>
      <c r="C125" s="2" t="s">
        <v>4</v>
      </c>
      <c r="D125" s="2" t="str">
        <f>"112605140503"</f>
        <v>112605140503</v>
      </c>
      <c r="E125" s="2">
        <v>79</v>
      </c>
      <c r="F125" s="3">
        <v>69.8</v>
      </c>
      <c r="G125" s="2"/>
    </row>
    <row r="126" spans="1:7" ht="19.5" customHeight="1">
      <c r="A126" t="str">
        <f>"39953"</f>
        <v>39953</v>
      </c>
      <c r="B126" s="2">
        <v>124</v>
      </c>
      <c r="C126" s="2" t="s">
        <v>4</v>
      </c>
      <c r="D126" s="2" t="str">
        <f>"112605140504"</f>
        <v>112605140504</v>
      </c>
      <c r="E126" s="2">
        <v>78</v>
      </c>
      <c r="F126" s="3">
        <v>67</v>
      </c>
      <c r="G126" s="2"/>
    </row>
    <row r="127" spans="1:7" ht="19.5" customHeight="1">
      <c r="A127" t="str">
        <f>"38586"</f>
        <v>38586</v>
      </c>
      <c r="B127" s="2">
        <v>125</v>
      </c>
      <c r="C127" s="2" t="s">
        <v>4</v>
      </c>
      <c r="D127" s="2" t="str">
        <f>"112605140505"</f>
        <v>112605140505</v>
      </c>
      <c r="E127" s="2">
        <v>0</v>
      </c>
      <c r="F127" s="3">
        <v>0</v>
      </c>
      <c r="G127" s="2" t="s">
        <v>5</v>
      </c>
    </row>
    <row r="128" spans="1:7" ht="19.5" customHeight="1">
      <c r="A128" t="str">
        <f>"62431"</f>
        <v>62431</v>
      </c>
      <c r="B128" s="2">
        <v>126</v>
      </c>
      <c r="C128" s="2" t="s">
        <v>4</v>
      </c>
      <c r="D128" s="2" t="str">
        <f>"112605140506"</f>
        <v>112605140506</v>
      </c>
      <c r="E128" s="2">
        <v>63</v>
      </c>
      <c r="F128" s="3">
        <v>61</v>
      </c>
      <c r="G128" s="2"/>
    </row>
    <row r="129" spans="1:7" ht="19.5" customHeight="1">
      <c r="A129" t="str">
        <f>"56203"</f>
        <v>56203</v>
      </c>
      <c r="B129" s="2">
        <v>127</v>
      </c>
      <c r="C129" s="2" t="s">
        <v>4</v>
      </c>
      <c r="D129" s="2" t="str">
        <f>"112605140507"</f>
        <v>112605140507</v>
      </c>
      <c r="E129" s="2">
        <v>75</v>
      </c>
      <c r="F129" s="3">
        <v>73.3</v>
      </c>
      <c r="G129" s="2"/>
    </row>
    <row r="130" spans="1:7" ht="19.5" customHeight="1">
      <c r="A130" t="str">
        <f>"56934"</f>
        <v>56934</v>
      </c>
      <c r="B130" s="2">
        <v>128</v>
      </c>
      <c r="C130" s="2" t="s">
        <v>4</v>
      </c>
      <c r="D130" s="2" t="str">
        <f>"112605140508"</f>
        <v>112605140508</v>
      </c>
      <c r="E130" s="2">
        <v>73</v>
      </c>
      <c r="F130" s="3">
        <v>68.9</v>
      </c>
      <c r="G130" s="2"/>
    </row>
    <row r="131" spans="1:7" ht="19.5" customHeight="1">
      <c r="A131" t="str">
        <f>"58382"</f>
        <v>58382</v>
      </c>
      <c r="B131" s="2">
        <v>129</v>
      </c>
      <c r="C131" s="2" t="s">
        <v>4</v>
      </c>
      <c r="D131" s="2" t="str">
        <f>"112605140509"</f>
        <v>112605140509</v>
      </c>
      <c r="E131" s="2">
        <v>81</v>
      </c>
      <c r="F131" s="3">
        <v>75.9</v>
      </c>
      <c r="G131" s="2"/>
    </row>
    <row r="132" spans="1:7" ht="19.5" customHeight="1">
      <c r="A132" t="str">
        <f>"62346"</f>
        <v>62346</v>
      </c>
      <c r="B132" s="2">
        <v>130</v>
      </c>
      <c r="C132" s="2" t="s">
        <v>4</v>
      </c>
      <c r="D132" s="2" t="str">
        <f>"112605140510"</f>
        <v>112605140510</v>
      </c>
      <c r="E132" s="2">
        <v>65</v>
      </c>
      <c r="F132" s="3">
        <v>73.2</v>
      </c>
      <c r="G132" s="2"/>
    </row>
    <row r="133" spans="1:7" ht="19.5" customHeight="1">
      <c r="A133" t="str">
        <f>"58579"</f>
        <v>58579</v>
      </c>
      <c r="B133" s="2">
        <v>131</v>
      </c>
      <c r="C133" s="2" t="s">
        <v>4</v>
      </c>
      <c r="D133" s="2" t="str">
        <f>"112605140511"</f>
        <v>112605140511</v>
      </c>
      <c r="E133" s="2">
        <v>0</v>
      </c>
      <c r="F133" s="3">
        <v>0</v>
      </c>
      <c r="G133" s="2" t="s">
        <v>5</v>
      </c>
    </row>
    <row r="134" spans="1:7" ht="19.5" customHeight="1">
      <c r="A134" t="str">
        <f>"42293"</f>
        <v>42293</v>
      </c>
      <c r="B134" s="2">
        <v>132</v>
      </c>
      <c r="C134" s="2" t="s">
        <v>4</v>
      </c>
      <c r="D134" s="2" t="str">
        <f>"112605140512"</f>
        <v>112605140512</v>
      </c>
      <c r="E134" s="2">
        <v>68</v>
      </c>
      <c r="F134" s="3">
        <v>64.5</v>
      </c>
      <c r="G134" s="2"/>
    </row>
    <row r="135" spans="1:7" ht="19.5" customHeight="1">
      <c r="A135" t="str">
        <f>"42160"</f>
        <v>42160</v>
      </c>
      <c r="B135" s="2">
        <v>133</v>
      </c>
      <c r="C135" s="2" t="s">
        <v>4</v>
      </c>
      <c r="D135" s="2" t="str">
        <f>"112605140513"</f>
        <v>112605140513</v>
      </c>
      <c r="E135" s="2">
        <v>63</v>
      </c>
      <c r="F135" s="3">
        <v>56.8</v>
      </c>
      <c r="G135" s="2"/>
    </row>
    <row r="136" spans="1:7" ht="19.5" customHeight="1">
      <c r="A136" t="str">
        <f>"44105"</f>
        <v>44105</v>
      </c>
      <c r="B136" s="2">
        <v>134</v>
      </c>
      <c r="C136" s="2" t="s">
        <v>4</v>
      </c>
      <c r="D136" s="2" t="str">
        <f>"112605140514"</f>
        <v>112605140514</v>
      </c>
      <c r="E136" s="2">
        <v>77</v>
      </c>
      <c r="F136" s="3">
        <v>69.8</v>
      </c>
      <c r="G136" s="2"/>
    </row>
    <row r="137" spans="1:7" ht="19.5" customHeight="1">
      <c r="A137" t="str">
        <f>"61335"</f>
        <v>61335</v>
      </c>
      <c r="B137" s="2">
        <v>135</v>
      </c>
      <c r="C137" s="2" t="s">
        <v>4</v>
      </c>
      <c r="D137" s="2" t="str">
        <f>"112605140515"</f>
        <v>112605140515</v>
      </c>
      <c r="E137" s="2">
        <v>0</v>
      </c>
      <c r="F137" s="3">
        <v>0</v>
      </c>
      <c r="G137" s="2" t="s">
        <v>5</v>
      </c>
    </row>
    <row r="138" spans="1:7" ht="19.5" customHeight="1">
      <c r="A138" t="str">
        <f>"42904"</f>
        <v>42904</v>
      </c>
      <c r="B138" s="2">
        <v>136</v>
      </c>
      <c r="C138" s="2" t="s">
        <v>4</v>
      </c>
      <c r="D138" s="2" t="str">
        <f>"112605140516"</f>
        <v>112605140516</v>
      </c>
      <c r="E138" s="2">
        <v>66</v>
      </c>
      <c r="F138" s="3">
        <v>75</v>
      </c>
      <c r="G138" s="2"/>
    </row>
    <row r="139" spans="1:7" ht="19.5" customHeight="1">
      <c r="A139" t="str">
        <f>"60826"</f>
        <v>60826</v>
      </c>
      <c r="B139" s="2">
        <v>137</v>
      </c>
      <c r="C139" s="2" t="s">
        <v>4</v>
      </c>
      <c r="D139" s="2" t="str">
        <f>"112605140517"</f>
        <v>112605140517</v>
      </c>
      <c r="E139" s="2">
        <v>68</v>
      </c>
      <c r="F139" s="3">
        <v>69.3</v>
      </c>
      <c r="G139" s="2"/>
    </row>
    <row r="140" spans="1:7" ht="19.5" customHeight="1">
      <c r="A140" t="str">
        <f>"52541"</f>
        <v>52541</v>
      </c>
      <c r="B140" s="2">
        <v>138</v>
      </c>
      <c r="C140" s="2" t="s">
        <v>4</v>
      </c>
      <c r="D140" s="2" t="str">
        <f>"112605140518"</f>
        <v>112605140518</v>
      </c>
      <c r="E140" s="2">
        <v>78</v>
      </c>
      <c r="F140" s="3">
        <v>81.8</v>
      </c>
      <c r="G140" s="2"/>
    </row>
    <row r="141" spans="1:7" ht="19.5" customHeight="1">
      <c r="A141" t="str">
        <f>"60088"</f>
        <v>60088</v>
      </c>
      <c r="B141" s="2">
        <v>139</v>
      </c>
      <c r="C141" s="2" t="s">
        <v>4</v>
      </c>
      <c r="D141" s="2" t="str">
        <f>"112605140519"</f>
        <v>112605140519</v>
      </c>
      <c r="E141" s="2">
        <v>75</v>
      </c>
      <c r="F141" s="3">
        <v>73.2</v>
      </c>
      <c r="G141" s="2"/>
    </row>
    <row r="142" spans="1:7" ht="19.5" customHeight="1">
      <c r="A142" t="str">
        <f>"41892"</f>
        <v>41892</v>
      </c>
      <c r="B142" s="2">
        <v>140</v>
      </c>
      <c r="C142" s="2" t="s">
        <v>4</v>
      </c>
      <c r="D142" s="2" t="str">
        <f>"112605140520"</f>
        <v>112605140520</v>
      </c>
      <c r="E142" s="2">
        <v>69</v>
      </c>
      <c r="F142" s="3">
        <v>55.8</v>
      </c>
      <c r="G142" s="2"/>
    </row>
    <row r="143" spans="1:7" ht="19.5" customHeight="1">
      <c r="A143" t="str">
        <f>"55995"</f>
        <v>55995</v>
      </c>
      <c r="B143" s="2">
        <v>141</v>
      </c>
      <c r="C143" s="2" t="s">
        <v>4</v>
      </c>
      <c r="D143" s="2" t="str">
        <f>"112605140521"</f>
        <v>112605140521</v>
      </c>
      <c r="E143" s="2">
        <v>67</v>
      </c>
      <c r="F143" s="3">
        <v>73.1</v>
      </c>
      <c r="G143" s="2"/>
    </row>
    <row r="144" spans="1:7" ht="19.5" customHeight="1">
      <c r="A144" t="str">
        <f>"62870"</f>
        <v>62870</v>
      </c>
      <c r="B144" s="2">
        <v>142</v>
      </c>
      <c r="C144" s="2" t="s">
        <v>4</v>
      </c>
      <c r="D144" s="2" t="str">
        <f>"112605140522"</f>
        <v>112605140522</v>
      </c>
      <c r="E144" s="2">
        <v>65</v>
      </c>
      <c r="F144" s="3">
        <v>66.8</v>
      </c>
      <c r="G144" s="2"/>
    </row>
    <row r="145" spans="1:7" ht="19.5" customHeight="1">
      <c r="A145" t="str">
        <f>"62227"</f>
        <v>62227</v>
      </c>
      <c r="B145" s="2">
        <v>143</v>
      </c>
      <c r="C145" s="2" t="s">
        <v>4</v>
      </c>
      <c r="D145" s="2" t="str">
        <f>"112605140523"</f>
        <v>112605140523</v>
      </c>
      <c r="E145" s="2">
        <v>75</v>
      </c>
      <c r="F145" s="3">
        <v>69.8</v>
      </c>
      <c r="G145" s="2"/>
    </row>
    <row r="146" spans="1:7" ht="19.5" customHeight="1">
      <c r="A146" t="str">
        <f>"55168"</f>
        <v>55168</v>
      </c>
      <c r="B146" s="2">
        <v>144</v>
      </c>
      <c r="C146" s="2" t="s">
        <v>4</v>
      </c>
      <c r="D146" s="2" t="str">
        <f>"112605140524"</f>
        <v>112605140524</v>
      </c>
      <c r="E146" s="2">
        <v>83</v>
      </c>
      <c r="F146" s="3">
        <v>68.9</v>
      </c>
      <c r="G146" s="2"/>
    </row>
    <row r="147" spans="1:7" ht="19.5" customHeight="1">
      <c r="A147" t="str">
        <f>"56707"</f>
        <v>56707</v>
      </c>
      <c r="B147" s="2">
        <v>145</v>
      </c>
      <c r="C147" s="2" t="s">
        <v>4</v>
      </c>
      <c r="D147" s="2" t="str">
        <f>"112605140525"</f>
        <v>112605140525</v>
      </c>
      <c r="E147" s="2">
        <v>67</v>
      </c>
      <c r="F147" s="3">
        <v>75.5</v>
      </c>
      <c r="G147" s="2"/>
    </row>
    <row r="148" spans="1:7" ht="19.5" customHeight="1">
      <c r="A148" t="str">
        <f>"51700"</f>
        <v>51700</v>
      </c>
      <c r="B148" s="2">
        <v>146</v>
      </c>
      <c r="C148" s="2" t="s">
        <v>4</v>
      </c>
      <c r="D148" s="2" t="str">
        <f>"112605140526"</f>
        <v>112605140526</v>
      </c>
      <c r="E148" s="2">
        <v>0</v>
      </c>
      <c r="F148" s="3">
        <v>0</v>
      </c>
      <c r="G148" s="2" t="s">
        <v>5</v>
      </c>
    </row>
    <row r="149" spans="1:7" ht="19.5" customHeight="1">
      <c r="A149" t="str">
        <f>"42348"</f>
        <v>42348</v>
      </c>
      <c r="B149" s="2">
        <v>147</v>
      </c>
      <c r="C149" s="2" t="s">
        <v>4</v>
      </c>
      <c r="D149" s="2" t="str">
        <f>"112605140527"</f>
        <v>112605140527</v>
      </c>
      <c r="E149" s="2">
        <v>70</v>
      </c>
      <c r="F149" s="3">
        <v>69.8</v>
      </c>
      <c r="G149" s="2"/>
    </row>
    <row r="150" spans="1:7" ht="19.5" customHeight="1">
      <c r="A150" t="str">
        <f>"44023"</f>
        <v>44023</v>
      </c>
      <c r="B150" s="2">
        <v>148</v>
      </c>
      <c r="C150" s="2" t="s">
        <v>4</v>
      </c>
      <c r="D150" s="2" t="str">
        <f>"112605140528"</f>
        <v>112605140528</v>
      </c>
      <c r="E150" s="2">
        <v>87</v>
      </c>
      <c r="F150" s="3">
        <v>79.3</v>
      </c>
      <c r="G150" s="2"/>
    </row>
    <row r="151" spans="1:7" ht="19.5" customHeight="1">
      <c r="A151" t="str">
        <f>"60131"</f>
        <v>60131</v>
      </c>
      <c r="B151" s="2">
        <v>149</v>
      </c>
      <c r="C151" s="2" t="s">
        <v>4</v>
      </c>
      <c r="D151" s="2" t="str">
        <f>"112605140529"</f>
        <v>112605140529</v>
      </c>
      <c r="E151" s="2">
        <v>75</v>
      </c>
      <c r="F151" s="3">
        <v>77.7</v>
      </c>
      <c r="G151" s="2"/>
    </row>
    <row r="152" spans="1:7" ht="19.5" customHeight="1">
      <c r="A152" t="str">
        <f>"54962"</f>
        <v>54962</v>
      </c>
      <c r="B152" s="2">
        <v>150</v>
      </c>
      <c r="C152" s="2" t="s">
        <v>4</v>
      </c>
      <c r="D152" s="2" t="str">
        <f>"112605140530"</f>
        <v>112605140530</v>
      </c>
      <c r="E152" s="2">
        <v>76</v>
      </c>
      <c r="F152" s="3">
        <v>80.8</v>
      </c>
      <c r="G152" s="2"/>
    </row>
    <row r="153" spans="1:7" ht="19.5" customHeight="1">
      <c r="A153" t="str">
        <f>"59301"</f>
        <v>59301</v>
      </c>
      <c r="B153" s="2">
        <v>151</v>
      </c>
      <c r="C153" s="2" t="s">
        <v>4</v>
      </c>
      <c r="D153" s="2" t="str">
        <f>"112605140601"</f>
        <v>112605140601</v>
      </c>
      <c r="E153" s="2">
        <v>76</v>
      </c>
      <c r="F153" s="3">
        <v>66.1</v>
      </c>
      <c r="G153" s="2"/>
    </row>
    <row r="154" spans="1:7" ht="19.5" customHeight="1">
      <c r="A154" t="str">
        <f>"40003"</f>
        <v>40003</v>
      </c>
      <c r="B154" s="2">
        <v>152</v>
      </c>
      <c r="C154" s="2" t="s">
        <v>4</v>
      </c>
      <c r="D154" s="2" t="str">
        <f>"112605140602"</f>
        <v>112605140602</v>
      </c>
      <c r="E154" s="2">
        <v>70</v>
      </c>
      <c r="F154" s="3">
        <v>57.2</v>
      </c>
      <c r="G154" s="2"/>
    </row>
    <row r="155" spans="1:7" ht="19.5" customHeight="1">
      <c r="A155" t="str">
        <f>"55918"</f>
        <v>55918</v>
      </c>
      <c r="B155" s="2">
        <v>153</v>
      </c>
      <c r="C155" s="2" t="s">
        <v>4</v>
      </c>
      <c r="D155" s="2" t="str">
        <f>"112605140603"</f>
        <v>112605140603</v>
      </c>
      <c r="E155" s="2">
        <v>76</v>
      </c>
      <c r="F155" s="3">
        <v>76.7</v>
      </c>
      <c r="G155" s="2"/>
    </row>
    <row r="156" spans="1:7" ht="19.5" customHeight="1">
      <c r="A156" t="str">
        <f>"54978"</f>
        <v>54978</v>
      </c>
      <c r="B156" s="2">
        <v>154</v>
      </c>
      <c r="C156" s="2" t="s">
        <v>4</v>
      </c>
      <c r="D156" s="2" t="str">
        <f>"112605140604"</f>
        <v>112605140604</v>
      </c>
      <c r="E156" s="2">
        <v>81</v>
      </c>
      <c r="F156" s="3">
        <v>74</v>
      </c>
      <c r="G156" s="2"/>
    </row>
    <row r="157" spans="1:7" ht="19.5" customHeight="1">
      <c r="A157" t="str">
        <f>"60792"</f>
        <v>60792</v>
      </c>
      <c r="B157" s="2">
        <v>155</v>
      </c>
      <c r="C157" s="2" t="s">
        <v>4</v>
      </c>
      <c r="D157" s="2" t="str">
        <f>"112605140605"</f>
        <v>112605140605</v>
      </c>
      <c r="E157" s="2">
        <v>65</v>
      </c>
      <c r="F157" s="3">
        <v>57.2</v>
      </c>
      <c r="G157" s="2"/>
    </row>
    <row r="158" spans="1:7" ht="19.5" customHeight="1">
      <c r="A158" t="str">
        <f>"41909"</f>
        <v>41909</v>
      </c>
      <c r="B158" s="2">
        <v>156</v>
      </c>
      <c r="C158" s="2" t="s">
        <v>4</v>
      </c>
      <c r="D158" s="2" t="str">
        <f>"112605140606"</f>
        <v>112605140606</v>
      </c>
      <c r="E158" s="2">
        <v>71</v>
      </c>
      <c r="F158" s="3">
        <v>64</v>
      </c>
      <c r="G158" s="2"/>
    </row>
    <row r="159" spans="1:7" ht="19.5" customHeight="1">
      <c r="A159" t="str">
        <f>"51431"</f>
        <v>51431</v>
      </c>
      <c r="B159" s="2">
        <v>157</v>
      </c>
      <c r="C159" s="2" t="s">
        <v>4</v>
      </c>
      <c r="D159" s="2" t="str">
        <f>"112605140607"</f>
        <v>112605140607</v>
      </c>
      <c r="E159" s="2">
        <v>70</v>
      </c>
      <c r="F159" s="3">
        <v>74.6</v>
      </c>
      <c r="G159" s="2"/>
    </row>
    <row r="160" spans="1:7" ht="19.5" customHeight="1">
      <c r="A160" t="str">
        <f>"58412"</f>
        <v>58412</v>
      </c>
      <c r="B160" s="2">
        <v>158</v>
      </c>
      <c r="C160" s="2" t="s">
        <v>4</v>
      </c>
      <c r="D160" s="2" t="str">
        <f>"112605140608"</f>
        <v>112605140608</v>
      </c>
      <c r="E160" s="2">
        <v>78</v>
      </c>
      <c r="F160" s="3">
        <v>68.2</v>
      </c>
      <c r="G160" s="2"/>
    </row>
    <row r="161" spans="1:7" ht="19.5" customHeight="1">
      <c r="A161" t="str">
        <f>"49146"</f>
        <v>49146</v>
      </c>
      <c r="B161" s="2">
        <v>159</v>
      </c>
      <c r="C161" s="2" t="s">
        <v>4</v>
      </c>
      <c r="D161" s="2" t="str">
        <f>"112605140609"</f>
        <v>112605140609</v>
      </c>
      <c r="E161" s="2">
        <v>74</v>
      </c>
      <c r="F161" s="3">
        <v>79.5</v>
      </c>
      <c r="G161" s="2"/>
    </row>
    <row r="162" spans="1:7" ht="19.5" customHeight="1">
      <c r="A162" t="str">
        <f>"62178"</f>
        <v>62178</v>
      </c>
      <c r="B162" s="2">
        <v>160</v>
      </c>
      <c r="C162" s="2" t="s">
        <v>4</v>
      </c>
      <c r="D162" s="2" t="str">
        <f>"112605140610"</f>
        <v>112605140610</v>
      </c>
      <c r="E162" s="2">
        <v>66</v>
      </c>
      <c r="F162" s="3">
        <v>56.9</v>
      </c>
      <c r="G162" s="2"/>
    </row>
    <row r="163" spans="1:7" ht="19.5" customHeight="1">
      <c r="A163" t="str">
        <f>"43439"</f>
        <v>43439</v>
      </c>
      <c r="B163" s="2">
        <v>161</v>
      </c>
      <c r="C163" s="2" t="s">
        <v>4</v>
      </c>
      <c r="D163" s="2" t="str">
        <f>"112605140611"</f>
        <v>112605140611</v>
      </c>
      <c r="E163" s="2">
        <v>61</v>
      </c>
      <c r="F163" s="3">
        <v>57.6</v>
      </c>
      <c r="G163" s="2"/>
    </row>
    <row r="164" spans="1:7" ht="19.5" customHeight="1">
      <c r="A164" t="str">
        <f>"58466"</f>
        <v>58466</v>
      </c>
      <c r="B164" s="2">
        <v>162</v>
      </c>
      <c r="C164" s="2" t="s">
        <v>4</v>
      </c>
      <c r="D164" s="2" t="str">
        <f>"112605140612"</f>
        <v>112605140612</v>
      </c>
      <c r="E164" s="2">
        <v>75</v>
      </c>
      <c r="F164" s="3">
        <v>74.2</v>
      </c>
      <c r="G164" s="2"/>
    </row>
    <row r="165" spans="1:7" ht="19.5" customHeight="1">
      <c r="A165" t="str">
        <f>"48184"</f>
        <v>48184</v>
      </c>
      <c r="B165" s="2">
        <v>163</v>
      </c>
      <c r="C165" s="2" t="s">
        <v>4</v>
      </c>
      <c r="D165" s="2" t="str">
        <f>"112605140613"</f>
        <v>112605140613</v>
      </c>
      <c r="E165" s="2">
        <v>70</v>
      </c>
      <c r="F165" s="3">
        <v>67.4</v>
      </c>
      <c r="G165" s="2"/>
    </row>
    <row r="166" spans="1:7" ht="19.5" customHeight="1">
      <c r="A166" t="str">
        <f>"52367"</f>
        <v>52367</v>
      </c>
      <c r="B166" s="2">
        <v>164</v>
      </c>
      <c r="C166" s="2" t="s">
        <v>4</v>
      </c>
      <c r="D166" s="2" t="str">
        <f>"112605140614"</f>
        <v>112605140614</v>
      </c>
      <c r="E166" s="2">
        <v>75</v>
      </c>
      <c r="F166" s="3">
        <v>66.7</v>
      </c>
      <c r="G166" s="2"/>
    </row>
    <row r="167" spans="1:7" ht="19.5" customHeight="1">
      <c r="A167" t="str">
        <f>"45131"</f>
        <v>45131</v>
      </c>
      <c r="B167" s="2">
        <v>165</v>
      </c>
      <c r="C167" s="2" t="s">
        <v>4</v>
      </c>
      <c r="D167" s="2" t="str">
        <f>"112605140615"</f>
        <v>112605140615</v>
      </c>
      <c r="E167" s="2">
        <v>73</v>
      </c>
      <c r="F167" s="3">
        <v>78.6</v>
      </c>
      <c r="G167" s="2"/>
    </row>
    <row r="168" spans="1:7" ht="19.5" customHeight="1">
      <c r="A168" t="str">
        <f>"53890"</f>
        <v>53890</v>
      </c>
      <c r="B168" s="2">
        <v>166</v>
      </c>
      <c r="C168" s="2" t="s">
        <v>4</v>
      </c>
      <c r="D168" s="2" t="str">
        <f>"112605140616"</f>
        <v>112605140616</v>
      </c>
      <c r="E168" s="2">
        <v>82</v>
      </c>
      <c r="F168" s="3">
        <v>75.3</v>
      </c>
      <c r="G168" s="2"/>
    </row>
    <row r="169" spans="1:7" ht="19.5" customHeight="1">
      <c r="A169" t="str">
        <f>"38841"</f>
        <v>38841</v>
      </c>
      <c r="B169" s="2">
        <v>167</v>
      </c>
      <c r="C169" s="2" t="s">
        <v>4</v>
      </c>
      <c r="D169" s="2" t="str">
        <f>"112605140617"</f>
        <v>112605140617</v>
      </c>
      <c r="E169" s="2">
        <v>69</v>
      </c>
      <c r="F169" s="3">
        <v>72.4</v>
      </c>
      <c r="G169" s="2"/>
    </row>
    <row r="170" spans="1:7" ht="19.5" customHeight="1">
      <c r="A170" t="str">
        <f>"39910"</f>
        <v>39910</v>
      </c>
      <c r="B170" s="2">
        <v>168</v>
      </c>
      <c r="C170" s="2" t="s">
        <v>4</v>
      </c>
      <c r="D170" s="2" t="str">
        <f>"112605140618"</f>
        <v>112605140618</v>
      </c>
      <c r="E170" s="2">
        <v>72</v>
      </c>
      <c r="F170" s="3">
        <v>57.8</v>
      </c>
      <c r="G170" s="2"/>
    </row>
    <row r="171" spans="1:7" ht="19.5" customHeight="1">
      <c r="A171" t="str">
        <f>"55593"</f>
        <v>55593</v>
      </c>
      <c r="B171" s="2">
        <v>169</v>
      </c>
      <c r="C171" s="2" t="s">
        <v>6</v>
      </c>
      <c r="D171" s="2" t="str">
        <f>"112605140619"</f>
        <v>112605140619</v>
      </c>
      <c r="E171" s="2">
        <v>82</v>
      </c>
      <c r="F171" s="3">
        <v>73.4</v>
      </c>
      <c r="G171" s="2"/>
    </row>
    <row r="172" spans="1:7" ht="19.5" customHeight="1">
      <c r="A172" t="str">
        <f>"58261"</f>
        <v>58261</v>
      </c>
      <c r="B172" s="2">
        <v>170</v>
      </c>
      <c r="C172" s="2" t="s">
        <v>6</v>
      </c>
      <c r="D172" s="2" t="str">
        <f>"112605140620"</f>
        <v>112605140620</v>
      </c>
      <c r="E172" s="2">
        <v>62</v>
      </c>
      <c r="F172" s="3">
        <v>50.4</v>
      </c>
      <c r="G172" s="2"/>
    </row>
    <row r="173" spans="1:7" ht="19.5" customHeight="1">
      <c r="A173" t="str">
        <f>"41505"</f>
        <v>41505</v>
      </c>
      <c r="B173" s="2">
        <v>171</v>
      </c>
      <c r="C173" s="2" t="s">
        <v>6</v>
      </c>
      <c r="D173" s="2" t="str">
        <f>"112605140621"</f>
        <v>112605140621</v>
      </c>
      <c r="E173" s="2">
        <v>71</v>
      </c>
      <c r="F173" s="3">
        <v>57.9</v>
      </c>
      <c r="G173" s="2"/>
    </row>
    <row r="174" spans="1:7" ht="19.5" customHeight="1">
      <c r="A174" t="str">
        <f>"60110"</f>
        <v>60110</v>
      </c>
      <c r="B174" s="2">
        <v>172</v>
      </c>
      <c r="C174" s="2" t="s">
        <v>6</v>
      </c>
      <c r="D174" s="2" t="str">
        <f>"112605140622"</f>
        <v>112605140622</v>
      </c>
      <c r="E174" s="2">
        <v>74</v>
      </c>
      <c r="F174" s="3">
        <v>69.4</v>
      </c>
      <c r="G174" s="2"/>
    </row>
    <row r="175" spans="1:7" ht="19.5" customHeight="1">
      <c r="A175" t="str">
        <f>"62607"</f>
        <v>62607</v>
      </c>
      <c r="B175" s="2">
        <v>173</v>
      </c>
      <c r="C175" s="2" t="s">
        <v>6</v>
      </c>
      <c r="D175" s="2" t="str">
        <f>"112605140623"</f>
        <v>112605140623</v>
      </c>
      <c r="E175" s="2">
        <v>76</v>
      </c>
      <c r="F175" s="3">
        <v>70.2</v>
      </c>
      <c r="G175" s="2"/>
    </row>
    <row r="176" spans="1:7" ht="19.5" customHeight="1">
      <c r="A176" t="str">
        <f>"57114"</f>
        <v>57114</v>
      </c>
      <c r="B176" s="2">
        <v>174</v>
      </c>
      <c r="C176" s="2" t="s">
        <v>6</v>
      </c>
      <c r="D176" s="2" t="str">
        <f>"112605140624"</f>
        <v>112605140624</v>
      </c>
      <c r="E176" s="2">
        <v>81</v>
      </c>
      <c r="F176" s="3">
        <v>77.7</v>
      </c>
      <c r="G176" s="2"/>
    </row>
    <row r="177" spans="1:7" ht="19.5" customHeight="1">
      <c r="A177" t="str">
        <f>"42515"</f>
        <v>42515</v>
      </c>
      <c r="B177" s="2">
        <v>175</v>
      </c>
      <c r="C177" s="2" t="s">
        <v>6</v>
      </c>
      <c r="D177" s="2" t="str">
        <f>"112605140625"</f>
        <v>112605140625</v>
      </c>
      <c r="E177" s="2">
        <v>80</v>
      </c>
      <c r="F177" s="3">
        <v>80</v>
      </c>
      <c r="G177" s="2"/>
    </row>
    <row r="178" spans="1:7" ht="19.5" customHeight="1">
      <c r="A178" t="str">
        <f>"60631"</f>
        <v>60631</v>
      </c>
      <c r="B178" s="2">
        <v>176</v>
      </c>
      <c r="C178" s="2" t="s">
        <v>6</v>
      </c>
      <c r="D178" s="2" t="str">
        <f>"112605140626"</f>
        <v>112605140626</v>
      </c>
      <c r="E178" s="2">
        <v>78</v>
      </c>
      <c r="F178" s="3">
        <v>78.4</v>
      </c>
      <c r="G178" s="2"/>
    </row>
    <row r="179" spans="1:7" ht="19.5" customHeight="1">
      <c r="A179" t="str">
        <f>"51892"</f>
        <v>51892</v>
      </c>
      <c r="B179" s="2">
        <v>177</v>
      </c>
      <c r="C179" s="2" t="s">
        <v>6</v>
      </c>
      <c r="D179" s="2" t="str">
        <f>"112605140627"</f>
        <v>112605140627</v>
      </c>
      <c r="E179" s="2">
        <v>75</v>
      </c>
      <c r="F179" s="3">
        <v>72.4</v>
      </c>
      <c r="G179" s="2"/>
    </row>
    <row r="180" spans="1:7" ht="19.5" customHeight="1">
      <c r="A180" t="str">
        <f>"41926"</f>
        <v>41926</v>
      </c>
      <c r="B180" s="2">
        <v>178</v>
      </c>
      <c r="C180" s="2" t="s">
        <v>6</v>
      </c>
      <c r="D180" s="2" t="str">
        <f>"112605140628"</f>
        <v>112605140628</v>
      </c>
      <c r="E180" s="2">
        <v>70</v>
      </c>
      <c r="F180" s="3">
        <v>68.8</v>
      </c>
      <c r="G180" s="2"/>
    </row>
    <row r="181" spans="1:7" ht="19.5" customHeight="1">
      <c r="A181" t="str">
        <f>"43398"</f>
        <v>43398</v>
      </c>
      <c r="B181" s="2">
        <v>179</v>
      </c>
      <c r="C181" s="2" t="s">
        <v>6</v>
      </c>
      <c r="D181" s="2" t="str">
        <f>"112605140629"</f>
        <v>112605140629</v>
      </c>
      <c r="E181" s="2">
        <v>71</v>
      </c>
      <c r="F181" s="3">
        <v>68.2</v>
      </c>
      <c r="G181" s="2"/>
    </row>
    <row r="182" spans="1:7" ht="19.5" customHeight="1">
      <c r="A182" t="str">
        <f>"50265"</f>
        <v>50265</v>
      </c>
      <c r="B182" s="2">
        <v>180</v>
      </c>
      <c r="C182" s="2" t="s">
        <v>6</v>
      </c>
      <c r="D182" s="2" t="str">
        <f>"112605140630"</f>
        <v>112605140630</v>
      </c>
      <c r="E182" s="2">
        <v>70</v>
      </c>
      <c r="F182" s="3">
        <v>77.9</v>
      </c>
      <c r="G182" s="2"/>
    </row>
    <row r="183" spans="1:7" ht="19.5" customHeight="1">
      <c r="A183" t="str">
        <f>"48155"</f>
        <v>48155</v>
      </c>
      <c r="B183" s="2">
        <v>181</v>
      </c>
      <c r="C183" s="2" t="s">
        <v>6</v>
      </c>
      <c r="D183" s="2" t="str">
        <f>"112605140701"</f>
        <v>112605140701</v>
      </c>
      <c r="E183" s="2">
        <v>68</v>
      </c>
      <c r="F183" s="3">
        <v>73.1</v>
      </c>
      <c r="G183" s="2"/>
    </row>
    <row r="184" spans="1:7" ht="19.5" customHeight="1">
      <c r="A184" t="str">
        <f>"62612"</f>
        <v>62612</v>
      </c>
      <c r="B184" s="2">
        <v>182</v>
      </c>
      <c r="C184" s="2" t="s">
        <v>6</v>
      </c>
      <c r="D184" s="2" t="str">
        <f>"112605140702"</f>
        <v>112605140702</v>
      </c>
      <c r="E184" s="2">
        <v>83</v>
      </c>
      <c r="F184" s="3">
        <v>80</v>
      </c>
      <c r="G184" s="2"/>
    </row>
    <row r="185" spans="1:7" ht="19.5" customHeight="1">
      <c r="A185" t="str">
        <f>"41347"</f>
        <v>41347</v>
      </c>
      <c r="B185" s="2">
        <v>183</v>
      </c>
      <c r="C185" s="2" t="s">
        <v>6</v>
      </c>
      <c r="D185" s="2" t="str">
        <f>"112605140703"</f>
        <v>112605140703</v>
      </c>
      <c r="E185" s="2">
        <v>29</v>
      </c>
      <c r="F185" s="3">
        <v>75</v>
      </c>
      <c r="G185" s="2"/>
    </row>
    <row r="186" spans="1:7" ht="19.5" customHeight="1">
      <c r="A186" t="str">
        <f>"61434"</f>
        <v>61434</v>
      </c>
      <c r="B186" s="2">
        <v>184</v>
      </c>
      <c r="C186" s="2" t="s">
        <v>6</v>
      </c>
      <c r="D186" s="2" t="str">
        <f>"112605140704"</f>
        <v>112605140704</v>
      </c>
      <c r="E186" s="2">
        <v>86</v>
      </c>
      <c r="F186" s="3">
        <v>84.3</v>
      </c>
      <c r="G186" s="2"/>
    </row>
    <row r="187" spans="1:7" ht="19.5" customHeight="1">
      <c r="A187" t="str">
        <f>"63079"</f>
        <v>63079</v>
      </c>
      <c r="B187" s="2">
        <v>185</v>
      </c>
      <c r="C187" s="2" t="s">
        <v>6</v>
      </c>
      <c r="D187" s="2" t="str">
        <f>"112605140705"</f>
        <v>112605140705</v>
      </c>
      <c r="E187" s="2">
        <v>65</v>
      </c>
      <c r="F187" s="3">
        <v>73</v>
      </c>
      <c r="G187" s="2"/>
    </row>
    <row r="188" spans="1:7" ht="19.5" customHeight="1">
      <c r="A188" t="str">
        <f>"60138"</f>
        <v>60138</v>
      </c>
      <c r="B188" s="2">
        <v>186</v>
      </c>
      <c r="C188" s="2" t="s">
        <v>6</v>
      </c>
      <c r="D188" s="2" t="str">
        <f>"112605140706"</f>
        <v>112605140706</v>
      </c>
      <c r="E188" s="2">
        <v>40</v>
      </c>
      <c r="F188" s="3">
        <v>65.8</v>
      </c>
      <c r="G188" s="2"/>
    </row>
    <row r="189" spans="1:7" ht="19.5" customHeight="1">
      <c r="A189" t="str">
        <f>"61686"</f>
        <v>61686</v>
      </c>
      <c r="B189" s="2">
        <v>187</v>
      </c>
      <c r="C189" s="2" t="s">
        <v>6</v>
      </c>
      <c r="D189" s="2" t="str">
        <f>"112605140707"</f>
        <v>112605140707</v>
      </c>
      <c r="E189" s="2">
        <v>68</v>
      </c>
      <c r="F189" s="3">
        <v>72.2</v>
      </c>
      <c r="G189" s="2"/>
    </row>
    <row r="190" spans="1:7" ht="19.5" customHeight="1">
      <c r="A190" t="str">
        <f>"58556"</f>
        <v>58556</v>
      </c>
      <c r="B190" s="2">
        <v>188</v>
      </c>
      <c r="C190" s="2" t="s">
        <v>6</v>
      </c>
      <c r="D190" s="2" t="str">
        <f>"112605140708"</f>
        <v>112605140708</v>
      </c>
      <c r="E190" s="2">
        <v>78</v>
      </c>
      <c r="F190" s="3">
        <v>73</v>
      </c>
      <c r="G190" s="2"/>
    </row>
    <row r="191" spans="1:7" ht="19.5" customHeight="1">
      <c r="A191" t="str">
        <f>"52373"</f>
        <v>52373</v>
      </c>
      <c r="B191" s="2">
        <v>189</v>
      </c>
      <c r="C191" s="2" t="s">
        <v>6</v>
      </c>
      <c r="D191" s="2" t="str">
        <f>"112605140709"</f>
        <v>112605140709</v>
      </c>
      <c r="E191" s="2">
        <v>73</v>
      </c>
      <c r="F191" s="3">
        <v>83</v>
      </c>
      <c r="G191" s="2"/>
    </row>
    <row r="192" spans="1:7" ht="19.5" customHeight="1">
      <c r="A192" t="str">
        <f>"60360"</f>
        <v>60360</v>
      </c>
      <c r="B192" s="2">
        <v>190</v>
      </c>
      <c r="C192" s="2" t="s">
        <v>6</v>
      </c>
      <c r="D192" s="2" t="str">
        <f>"112605140710"</f>
        <v>112605140710</v>
      </c>
      <c r="E192" s="2">
        <v>63</v>
      </c>
      <c r="F192" s="3">
        <v>56.3</v>
      </c>
      <c r="G192" s="2"/>
    </row>
    <row r="193" spans="1:7" ht="19.5" customHeight="1">
      <c r="A193" t="str">
        <f>"62890"</f>
        <v>62890</v>
      </c>
      <c r="B193" s="2">
        <v>191</v>
      </c>
      <c r="C193" s="2" t="s">
        <v>6</v>
      </c>
      <c r="D193" s="2" t="str">
        <f>"112605140711"</f>
        <v>112605140711</v>
      </c>
      <c r="E193" s="2">
        <v>68</v>
      </c>
      <c r="F193" s="3">
        <v>66.7</v>
      </c>
      <c r="G193" s="2"/>
    </row>
    <row r="194" spans="1:7" ht="19.5" customHeight="1">
      <c r="A194" t="str">
        <f>"46447"</f>
        <v>46447</v>
      </c>
      <c r="B194" s="2">
        <v>192</v>
      </c>
      <c r="C194" s="2" t="s">
        <v>6</v>
      </c>
      <c r="D194" s="2" t="str">
        <f>"112605140712"</f>
        <v>112605140712</v>
      </c>
      <c r="E194" s="2">
        <v>0</v>
      </c>
      <c r="F194" s="3">
        <v>0</v>
      </c>
      <c r="G194" s="2" t="s">
        <v>5</v>
      </c>
    </row>
    <row r="195" spans="1:7" ht="19.5" customHeight="1">
      <c r="A195" t="str">
        <f>"49677"</f>
        <v>49677</v>
      </c>
      <c r="B195" s="2">
        <v>193</v>
      </c>
      <c r="C195" s="2" t="s">
        <v>6</v>
      </c>
      <c r="D195" s="2" t="str">
        <f>"112605140713"</f>
        <v>112605140713</v>
      </c>
      <c r="E195" s="2">
        <v>81</v>
      </c>
      <c r="F195" s="3">
        <v>74</v>
      </c>
      <c r="G195" s="2"/>
    </row>
    <row r="196" spans="1:7" ht="19.5" customHeight="1">
      <c r="A196" t="str">
        <f>"38690"</f>
        <v>38690</v>
      </c>
      <c r="B196" s="2">
        <v>194</v>
      </c>
      <c r="C196" s="2" t="s">
        <v>6</v>
      </c>
      <c r="D196" s="2" t="str">
        <f>"112605140714"</f>
        <v>112605140714</v>
      </c>
      <c r="E196" s="2">
        <v>67</v>
      </c>
      <c r="F196" s="3">
        <v>74.7</v>
      </c>
      <c r="G196" s="2"/>
    </row>
    <row r="197" spans="1:7" ht="19.5" customHeight="1">
      <c r="A197" t="str">
        <f>"42927"</f>
        <v>42927</v>
      </c>
      <c r="B197" s="2">
        <v>195</v>
      </c>
      <c r="C197" s="2" t="s">
        <v>6</v>
      </c>
      <c r="D197" s="2" t="str">
        <f>"112605140715"</f>
        <v>112605140715</v>
      </c>
      <c r="E197" s="2">
        <v>74</v>
      </c>
      <c r="F197" s="3">
        <v>76.3</v>
      </c>
      <c r="G197" s="2"/>
    </row>
    <row r="198" spans="1:7" ht="19.5" customHeight="1">
      <c r="A198" t="str">
        <f>"56398"</f>
        <v>56398</v>
      </c>
      <c r="B198" s="2">
        <v>196</v>
      </c>
      <c r="C198" s="2" t="s">
        <v>6</v>
      </c>
      <c r="D198" s="2" t="str">
        <f>"112605140716"</f>
        <v>112605140716</v>
      </c>
      <c r="E198" s="2">
        <v>73</v>
      </c>
      <c r="F198" s="3">
        <v>73.6</v>
      </c>
      <c r="G198" s="2"/>
    </row>
    <row r="199" spans="1:7" ht="19.5" customHeight="1">
      <c r="A199" t="str">
        <f>"38546"</f>
        <v>38546</v>
      </c>
      <c r="B199" s="2">
        <v>197</v>
      </c>
      <c r="C199" s="2" t="s">
        <v>6</v>
      </c>
      <c r="D199" s="2" t="str">
        <f>"112605140717"</f>
        <v>112605140717</v>
      </c>
      <c r="E199" s="2">
        <v>74</v>
      </c>
      <c r="F199" s="3">
        <v>74.5</v>
      </c>
      <c r="G199" s="2"/>
    </row>
    <row r="200" spans="1:7" ht="19.5" customHeight="1">
      <c r="A200" t="str">
        <f>"55516"</f>
        <v>55516</v>
      </c>
      <c r="B200" s="2">
        <v>198</v>
      </c>
      <c r="C200" s="2" t="s">
        <v>6</v>
      </c>
      <c r="D200" s="2" t="str">
        <f>"112605140718"</f>
        <v>112605140718</v>
      </c>
      <c r="E200" s="2">
        <v>75</v>
      </c>
      <c r="F200" s="3">
        <v>67.4</v>
      </c>
      <c r="G200" s="2"/>
    </row>
    <row r="201" spans="1:7" ht="19.5" customHeight="1">
      <c r="A201" t="str">
        <f>"63128"</f>
        <v>63128</v>
      </c>
      <c r="B201" s="2">
        <v>199</v>
      </c>
      <c r="C201" s="2" t="s">
        <v>6</v>
      </c>
      <c r="D201" s="2" t="str">
        <f>"112605140719"</f>
        <v>112605140719</v>
      </c>
      <c r="E201" s="2">
        <v>70</v>
      </c>
      <c r="F201" s="3">
        <v>78.2</v>
      </c>
      <c r="G201" s="2"/>
    </row>
    <row r="202" spans="1:7" ht="19.5" customHeight="1">
      <c r="A202" t="str">
        <f>"53875"</f>
        <v>53875</v>
      </c>
      <c r="B202" s="2">
        <v>200</v>
      </c>
      <c r="C202" s="2" t="s">
        <v>6</v>
      </c>
      <c r="D202" s="2" t="str">
        <f>"112605140720"</f>
        <v>112605140720</v>
      </c>
      <c r="E202" s="2">
        <v>70</v>
      </c>
      <c r="F202" s="3">
        <v>72.9</v>
      </c>
      <c r="G202" s="2"/>
    </row>
    <row r="203" spans="1:7" ht="19.5" customHeight="1">
      <c r="A203" t="str">
        <f>"41403"</f>
        <v>41403</v>
      </c>
      <c r="B203" s="2">
        <v>201</v>
      </c>
      <c r="C203" s="2" t="s">
        <v>6</v>
      </c>
      <c r="D203" s="2" t="str">
        <f>"112605140721"</f>
        <v>112605140721</v>
      </c>
      <c r="E203" s="2">
        <v>86</v>
      </c>
      <c r="F203" s="3">
        <v>77.6</v>
      </c>
      <c r="G203" s="2"/>
    </row>
    <row r="204" spans="1:7" ht="19.5" customHeight="1">
      <c r="A204" t="str">
        <f>"59293"</f>
        <v>59293</v>
      </c>
      <c r="B204" s="2">
        <v>202</v>
      </c>
      <c r="C204" s="2" t="s">
        <v>6</v>
      </c>
      <c r="D204" s="2" t="str">
        <f>"112605140722"</f>
        <v>112605140722</v>
      </c>
      <c r="E204" s="2">
        <v>74</v>
      </c>
      <c r="F204" s="3">
        <v>75.5</v>
      </c>
      <c r="G204" s="2"/>
    </row>
    <row r="205" spans="1:7" ht="19.5" customHeight="1">
      <c r="A205" t="str">
        <f>"54822"</f>
        <v>54822</v>
      </c>
      <c r="B205" s="2">
        <v>203</v>
      </c>
      <c r="C205" s="2" t="s">
        <v>6</v>
      </c>
      <c r="D205" s="2" t="str">
        <f>"112605140723"</f>
        <v>112605140723</v>
      </c>
      <c r="E205" s="2">
        <v>81</v>
      </c>
      <c r="F205" s="3">
        <v>83.7</v>
      </c>
      <c r="G205" s="2"/>
    </row>
    <row r="206" spans="1:7" ht="19.5" customHeight="1">
      <c r="A206" t="str">
        <f>"43891"</f>
        <v>43891</v>
      </c>
      <c r="B206" s="2">
        <v>204</v>
      </c>
      <c r="C206" s="2" t="s">
        <v>6</v>
      </c>
      <c r="D206" s="2" t="str">
        <f>"112605140724"</f>
        <v>112605140724</v>
      </c>
      <c r="E206" s="2">
        <v>71</v>
      </c>
      <c r="F206" s="3">
        <v>66.1</v>
      </c>
      <c r="G206" s="2"/>
    </row>
    <row r="207" spans="1:7" ht="19.5" customHeight="1">
      <c r="A207" t="str">
        <f>"62492"</f>
        <v>62492</v>
      </c>
      <c r="B207" s="2">
        <v>205</v>
      </c>
      <c r="C207" s="2" t="s">
        <v>6</v>
      </c>
      <c r="D207" s="2" t="str">
        <f>"112605140725"</f>
        <v>112605140725</v>
      </c>
      <c r="E207" s="2">
        <v>56</v>
      </c>
      <c r="F207" s="3">
        <v>66.5</v>
      </c>
      <c r="G207" s="2"/>
    </row>
    <row r="208" spans="1:7" ht="19.5" customHeight="1">
      <c r="A208" t="str">
        <f>"56401"</f>
        <v>56401</v>
      </c>
      <c r="B208" s="2">
        <v>206</v>
      </c>
      <c r="C208" s="2" t="s">
        <v>6</v>
      </c>
      <c r="D208" s="2" t="str">
        <f>"112605140726"</f>
        <v>112605140726</v>
      </c>
      <c r="E208" s="2">
        <v>73</v>
      </c>
      <c r="F208" s="3">
        <v>70</v>
      </c>
      <c r="G208" s="2"/>
    </row>
    <row r="209" spans="1:7" ht="19.5" customHeight="1">
      <c r="A209" t="str">
        <f>"59025"</f>
        <v>59025</v>
      </c>
      <c r="B209" s="2">
        <v>207</v>
      </c>
      <c r="C209" s="2" t="s">
        <v>6</v>
      </c>
      <c r="D209" s="2" t="str">
        <f>"112605140727"</f>
        <v>112605140727</v>
      </c>
      <c r="E209" s="2">
        <v>0</v>
      </c>
      <c r="F209" s="3">
        <v>0</v>
      </c>
      <c r="G209" s="2" t="s">
        <v>5</v>
      </c>
    </row>
    <row r="210" spans="1:7" ht="19.5" customHeight="1">
      <c r="A210" t="str">
        <f>"56472"</f>
        <v>56472</v>
      </c>
      <c r="B210" s="2">
        <v>208</v>
      </c>
      <c r="C210" s="2" t="s">
        <v>6</v>
      </c>
      <c r="D210" s="2" t="str">
        <f>"112605140728"</f>
        <v>112605140728</v>
      </c>
      <c r="E210" s="2">
        <v>68</v>
      </c>
      <c r="F210" s="3">
        <v>66.4</v>
      </c>
      <c r="G210" s="2"/>
    </row>
    <row r="211" spans="1:7" ht="19.5" customHeight="1">
      <c r="A211" t="str">
        <f>"51494"</f>
        <v>51494</v>
      </c>
      <c r="B211" s="2">
        <v>209</v>
      </c>
      <c r="C211" s="2" t="s">
        <v>6</v>
      </c>
      <c r="D211" s="2" t="str">
        <f>"112605140729"</f>
        <v>112605140729</v>
      </c>
      <c r="E211" s="2">
        <v>73</v>
      </c>
      <c r="F211" s="3">
        <v>69.2</v>
      </c>
      <c r="G211" s="2"/>
    </row>
    <row r="212" spans="1:7" ht="19.5" customHeight="1">
      <c r="A212" t="str">
        <f>"63321"</f>
        <v>63321</v>
      </c>
      <c r="B212" s="2">
        <v>210</v>
      </c>
      <c r="C212" s="2" t="s">
        <v>6</v>
      </c>
      <c r="D212" s="2" t="str">
        <f>"112605140730"</f>
        <v>112605140730</v>
      </c>
      <c r="E212" s="2">
        <v>0</v>
      </c>
      <c r="F212" s="3">
        <v>0</v>
      </c>
      <c r="G212" s="2" t="s">
        <v>5</v>
      </c>
    </row>
    <row r="213" spans="1:7" ht="19.5" customHeight="1">
      <c r="A213" t="str">
        <f>"47108"</f>
        <v>47108</v>
      </c>
      <c r="B213" s="2">
        <v>211</v>
      </c>
      <c r="C213" s="2" t="s">
        <v>6</v>
      </c>
      <c r="D213" s="2" t="str">
        <f>"112605140801"</f>
        <v>112605140801</v>
      </c>
      <c r="E213" s="2">
        <v>73</v>
      </c>
      <c r="F213" s="3">
        <v>71.2</v>
      </c>
      <c r="G213" s="2"/>
    </row>
    <row r="214" spans="1:7" ht="19.5" customHeight="1">
      <c r="A214" t="str">
        <f>"57069"</f>
        <v>57069</v>
      </c>
      <c r="B214" s="2">
        <v>212</v>
      </c>
      <c r="C214" s="2" t="s">
        <v>6</v>
      </c>
      <c r="D214" s="2" t="str">
        <f>"112605140802"</f>
        <v>112605140802</v>
      </c>
      <c r="E214" s="2">
        <v>53</v>
      </c>
      <c r="F214" s="3">
        <v>63.4</v>
      </c>
      <c r="G214" s="2"/>
    </row>
    <row r="215" spans="1:7" ht="19.5" customHeight="1">
      <c r="A215" t="str">
        <f>"61203"</f>
        <v>61203</v>
      </c>
      <c r="B215" s="2">
        <v>213</v>
      </c>
      <c r="C215" s="2" t="s">
        <v>6</v>
      </c>
      <c r="D215" s="2" t="str">
        <f>"112605140803"</f>
        <v>112605140803</v>
      </c>
      <c r="E215" s="2">
        <v>74</v>
      </c>
      <c r="F215" s="3">
        <v>74.2</v>
      </c>
      <c r="G215" s="2"/>
    </row>
    <row r="216" spans="1:7" ht="19.5" customHeight="1">
      <c r="A216" t="str">
        <f>"53904"</f>
        <v>53904</v>
      </c>
      <c r="B216" s="2">
        <v>214</v>
      </c>
      <c r="C216" s="2" t="s">
        <v>6</v>
      </c>
      <c r="D216" s="2" t="str">
        <f>"112605140804"</f>
        <v>112605140804</v>
      </c>
      <c r="E216" s="2">
        <v>65</v>
      </c>
      <c r="F216" s="3">
        <v>68.5</v>
      </c>
      <c r="G216" s="2"/>
    </row>
    <row r="217" spans="1:7" ht="19.5" customHeight="1">
      <c r="A217" t="str">
        <f>"46290"</f>
        <v>46290</v>
      </c>
      <c r="B217" s="2">
        <v>215</v>
      </c>
      <c r="C217" s="2" t="s">
        <v>6</v>
      </c>
      <c r="D217" s="2" t="str">
        <f>"112605140805"</f>
        <v>112605140805</v>
      </c>
      <c r="E217" s="2">
        <v>65</v>
      </c>
      <c r="F217" s="3">
        <v>75.8</v>
      </c>
      <c r="G217" s="2"/>
    </row>
    <row r="218" spans="1:7" ht="19.5" customHeight="1">
      <c r="A218" t="str">
        <f>"55636"</f>
        <v>55636</v>
      </c>
      <c r="B218" s="2">
        <v>216</v>
      </c>
      <c r="C218" s="2" t="s">
        <v>6</v>
      </c>
      <c r="D218" s="2" t="str">
        <f>"112605140806"</f>
        <v>112605140806</v>
      </c>
      <c r="E218" s="2">
        <v>76</v>
      </c>
      <c r="F218" s="3">
        <v>73.2</v>
      </c>
      <c r="G218" s="2"/>
    </row>
    <row r="219" spans="1:7" ht="19.5" customHeight="1">
      <c r="A219" t="str">
        <f>"39704"</f>
        <v>39704</v>
      </c>
      <c r="B219" s="2">
        <v>217</v>
      </c>
      <c r="C219" s="2" t="s">
        <v>6</v>
      </c>
      <c r="D219" s="2" t="str">
        <f>"112605140807"</f>
        <v>112605140807</v>
      </c>
      <c r="E219" s="2">
        <v>70</v>
      </c>
      <c r="F219" s="3">
        <v>80.3</v>
      </c>
      <c r="G219" s="2"/>
    </row>
    <row r="220" spans="1:7" ht="19.5" customHeight="1">
      <c r="A220" t="str">
        <f>"63218"</f>
        <v>63218</v>
      </c>
      <c r="B220" s="2">
        <v>218</v>
      </c>
      <c r="C220" s="2" t="s">
        <v>6</v>
      </c>
      <c r="D220" s="2" t="str">
        <f>"112605140808"</f>
        <v>112605140808</v>
      </c>
      <c r="E220" s="2">
        <v>77</v>
      </c>
      <c r="F220" s="3">
        <v>68.9</v>
      </c>
      <c r="G220" s="2"/>
    </row>
    <row r="221" spans="1:7" ht="19.5" customHeight="1">
      <c r="A221" t="str">
        <f>"50140"</f>
        <v>50140</v>
      </c>
      <c r="B221" s="2">
        <v>219</v>
      </c>
      <c r="C221" s="2" t="s">
        <v>6</v>
      </c>
      <c r="D221" s="2" t="str">
        <f>"112605140809"</f>
        <v>112605140809</v>
      </c>
      <c r="E221" s="2">
        <v>75</v>
      </c>
      <c r="F221" s="3">
        <v>78.2</v>
      </c>
      <c r="G221" s="2"/>
    </row>
    <row r="222" spans="1:7" ht="19.5" customHeight="1">
      <c r="A222" t="str">
        <f>"50907"</f>
        <v>50907</v>
      </c>
      <c r="B222" s="2">
        <v>220</v>
      </c>
      <c r="C222" s="2" t="s">
        <v>6</v>
      </c>
      <c r="D222" s="2" t="str">
        <f>"112605140810"</f>
        <v>112605140810</v>
      </c>
      <c r="E222" s="2">
        <v>76</v>
      </c>
      <c r="F222" s="3">
        <v>71.9</v>
      </c>
      <c r="G222" s="2"/>
    </row>
    <row r="223" spans="1:7" ht="19.5" customHeight="1">
      <c r="A223" t="str">
        <f>"49524"</f>
        <v>49524</v>
      </c>
      <c r="B223" s="2">
        <v>221</v>
      </c>
      <c r="C223" s="2" t="s">
        <v>6</v>
      </c>
      <c r="D223" s="2" t="str">
        <f>"112605140811"</f>
        <v>112605140811</v>
      </c>
      <c r="E223" s="2">
        <v>73</v>
      </c>
      <c r="F223" s="3">
        <v>61.9</v>
      </c>
      <c r="G223" s="2"/>
    </row>
    <row r="224" spans="1:7" ht="19.5" customHeight="1">
      <c r="A224" t="str">
        <f>"59248"</f>
        <v>59248</v>
      </c>
      <c r="B224" s="2">
        <v>222</v>
      </c>
      <c r="C224" s="2" t="s">
        <v>6</v>
      </c>
      <c r="D224" s="2" t="str">
        <f>"112605140812"</f>
        <v>112605140812</v>
      </c>
      <c r="E224" s="2">
        <v>0</v>
      </c>
      <c r="F224" s="3">
        <v>0</v>
      </c>
      <c r="G224" s="2" t="s">
        <v>5</v>
      </c>
    </row>
    <row r="225" spans="1:7" ht="19.5" customHeight="1">
      <c r="A225" t="str">
        <f>"53433"</f>
        <v>53433</v>
      </c>
      <c r="B225" s="2">
        <v>223</v>
      </c>
      <c r="C225" s="2" t="s">
        <v>6</v>
      </c>
      <c r="D225" s="2" t="str">
        <f>"112605140813"</f>
        <v>112605140813</v>
      </c>
      <c r="E225" s="2">
        <v>70</v>
      </c>
      <c r="F225" s="3">
        <v>73.4</v>
      </c>
      <c r="G225" s="2"/>
    </row>
    <row r="226" spans="1:7" ht="19.5" customHeight="1">
      <c r="A226" t="str">
        <f>"49025"</f>
        <v>49025</v>
      </c>
      <c r="B226" s="2">
        <v>224</v>
      </c>
      <c r="C226" s="2" t="s">
        <v>6</v>
      </c>
      <c r="D226" s="2" t="str">
        <f>"112605140814"</f>
        <v>112605140814</v>
      </c>
      <c r="E226" s="2">
        <v>75</v>
      </c>
      <c r="F226" s="3">
        <v>63.6</v>
      </c>
      <c r="G226" s="2"/>
    </row>
    <row r="227" spans="1:7" ht="19.5" customHeight="1">
      <c r="A227" t="str">
        <f>"44209"</f>
        <v>44209</v>
      </c>
      <c r="B227" s="2">
        <v>225</v>
      </c>
      <c r="C227" s="2" t="s">
        <v>6</v>
      </c>
      <c r="D227" s="2" t="str">
        <f>"112605140815"</f>
        <v>112605140815</v>
      </c>
      <c r="E227" s="2">
        <v>68</v>
      </c>
      <c r="F227" s="3">
        <v>74.8</v>
      </c>
      <c r="G227" s="2"/>
    </row>
    <row r="228" spans="1:7" ht="19.5" customHeight="1">
      <c r="A228" t="str">
        <f>"43536"</f>
        <v>43536</v>
      </c>
      <c r="B228" s="2">
        <v>226</v>
      </c>
      <c r="C228" s="2" t="s">
        <v>6</v>
      </c>
      <c r="D228" s="2" t="str">
        <f>"112605140816"</f>
        <v>112605140816</v>
      </c>
      <c r="E228" s="2">
        <v>72</v>
      </c>
      <c r="F228" s="3">
        <v>65.5</v>
      </c>
      <c r="G228" s="2"/>
    </row>
    <row r="229" spans="1:7" ht="19.5" customHeight="1">
      <c r="A229" t="str">
        <f>"62772"</f>
        <v>62772</v>
      </c>
      <c r="B229" s="2">
        <v>227</v>
      </c>
      <c r="C229" s="2" t="s">
        <v>6</v>
      </c>
      <c r="D229" s="2" t="str">
        <f>"112605140817"</f>
        <v>112605140817</v>
      </c>
      <c r="E229" s="2">
        <v>0</v>
      </c>
      <c r="F229" s="3">
        <v>0</v>
      </c>
      <c r="G229" s="2" t="s">
        <v>5</v>
      </c>
    </row>
    <row r="230" spans="1:7" ht="19.5" customHeight="1">
      <c r="A230" t="str">
        <f>"60871"</f>
        <v>60871</v>
      </c>
      <c r="B230" s="2">
        <v>228</v>
      </c>
      <c r="C230" s="2" t="s">
        <v>6</v>
      </c>
      <c r="D230" s="2" t="str">
        <f>"112605140818"</f>
        <v>112605140818</v>
      </c>
      <c r="E230" s="2">
        <v>82</v>
      </c>
      <c r="F230" s="3">
        <v>74.8</v>
      </c>
      <c r="G230" s="2"/>
    </row>
    <row r="231" spans="1:7" ht="19.5" customHeight="1">
      <c r="A231" t="str">
        <f>"55414"</f>
        <v>55414</v>
      </c>
      <c r="B231" s="2">
        <v>229</v>
      </c>
      <c r="C231" s="2" t="s">
        <v>6</v>
      </c>
      <c r="D231" s="2" t="str">
        <f>"112605140819"</f>
        <v>112605140819</v>
      </c>
      <c r="E231" s="2">
        <v>69</v>
      </c>
      <c r="F231" s="3">
        <v>60.8</v>
      </c>
      <c r="G231" s="2"/>
    </row>
    <row r="232" spans="1:7" ht="19.5" customHeight="1">
      <c r="A232" t="str">
        <f>"51740"</f>
        <v>51740</v>
      </c>
      <c r="B232" s="2">
        <v>230</v>
      </c>
      <c r="C232" s="2" t="s">
        <v>6</v>
      </c>
      <c r="D232" s="2" t="str">
        <f>"112605140820"</f>
        <v>112605140820</v>
      </c>
      <c r="E232" s="2">
        <v>0</v>
      </c>
      <c r="F232" s="3">
        <v>0</v>
      </c>
      <c r="G232" s="2" t="s">
        <v>5</v>
      </c>
    </row>
    <row r="233" spans="1:7" ht="19.5" customHeight="1">
      <c r="A233" t="str">
        <f>"54318"</f>
        <v>54318</v>
      </c>
      <c r="B233" s="2">
        <v>231</v>
      </c>
      <c r="C233" s="2" t="s">
        <v>6</v>
      </c>
      <c r="D233" s="2" t="str">
        <f>"112605140821"</f>
        <v>112605140821</v>
      </c>
      <c r="E233" s="2">
        <v>76</v>
      </c>
      <c r="F233" s="3">
        <v>62.4</v>
      </c>
      <c r="G233" s="2"/>
    </row>
    <row r="234" spans="1:7" ht="19.5" customHeight="1">
      <c r="A234" t="str">
        <f>"41325"</f>
        <v>41325</v>
      </c>
      <c r="B234" s="2">
        <v>232</v>
      </c>
      <c r="C234" s="2" t="s">
        <v>6</v>
      </c>
      <c r="D234" s="2" t="str">
        <f>"112605140822"</f>
        <v>112605140822</v>
      </c>
      <c r="E234" s="2">
        <v>80</v>
      </c>
      <c r="F234" s="3">
        <v>69.4</v>
      </c>
      <c r="G234" s="2"/>
    </row>
    <row r="235" spans="1:7" ht="19.5" customHeight="1">
      <c r="A235" t="str">
        <f>"43052"</f>
        <v>43052</v>
      </c>
      <c r="B235" s="2">
        <v>233</v>
      </c>
      <c r="C235" s="2" t="s">
        <v>6</v>
      </c>
      <c r="D235" s="2" t="str">
        <f>"112605140823"</f>
        <v>112605140823</v>
      </c>
      <c r="E235" s="2">
        <v>80</v>
      </c>
      <c r="F235" s="3">
        <v>83.1</v>
      </c>
      <c r="G235" s="2"/>
    </row>
    <row r="236" spans="1:7" ht="19.5" customHeight="1">
      <c r="A236" t="str">
        <f>"43429"</f>
        <v>43429</v>
      </c>
      <c r="B236" s="2">
        <v>234</v>
      </c>
      <c r="C236" s="2" t="s">
        <v>6</v>
      </c>
      <c r="D236" s="2" t="str">
        <f>"112605140824"</f>
        <v>112605140824</v>
      </c>
      <c r="E236" s="2">
        <v>71</v>
      </c>
      <c r="F236" s="3">
        <v>59.6</v>
      </c>
      <c r="G236" s="2"/>
    </row>
    <row r="237" spans="1:7" ht="19.5" customHeight="1">
      <c r="A237" t="str">
        <f>"62629"</f>
        <v>62629</v>
      </c>
      <c r="B237" s="2">
        <v>235</v>
      </c>
      <c r="C237" s="2" t="s">
        <v>6</v>
      </c>
      <c r="D237" s="2" t="str">
        <f>"112605140825"</f>
        <v>112605140825</v>
      </c>
      <c r="E237" s="2">
        <v>0</v>
      </c>
      <c r="F237" s="3">
        <v>0</v>
      </c>
      <c r="G237" s="2" t="s">
        <v>5</v>
      </c>
    </row>
    <row r="238" spans="1:7" ht="19.5" customHeight="1">
      <c r="A238" t="str">
        <f>"39062"</f>
        <v>39062</v>
      </c>
      <c r="B238" s="2">
        <v>236</v>
      </c>
      <c r="C238" s="2" t="s">
        <v>6</v>
      </c>
      <c r="D238" s="2" t="str">
        <f>"112605140826"</f>
        <v>112605140826</v>
      </c>
      <c r="E238" s="2">
        <v>64</v>
      </c>
      <c r="F238" s="3">
        <v>61.9</v>
      </c>
      <c r="G238" s="2"/>
    </row>
    <row r="239" spans="1:7" ht="19.5" customHeight="1">
      <c r="A239" t="str">
        <f>"63212"</f>
        <v>63212</v>
      </c>
      <c r="B239" s="2">
        <v>237</v>
      </c>
      <c r="C239" s="2" t="s">
        <v>6</v>
      </c>
      <c r="D239" s="2" t="str">
        <f>"112605140827"</f>
        <v>112605140827</v>
      </c>
      <c r="E239" s="2">
        <v>76</v>
      </c>
      <c r="F239" s="3">
        <v>71.8</v>
      </c>
      <c r="G239" s="2"/>
    </row>
    <row r="240" spans="1:7" ht="19.5" customHeight="1">
      <c r="A240" t="str">
        <f>"56112"</f>
        <v>56112</v>
      </c>
      <c r="B240" s="2">
        <v>238</v>
      </c>
      <c r="C240" s="2" t="s">
        <v>6</v>
      </c>
      <c r="D240" s="2" t="str">
        <f>"112605140828"</f>
        <v>112605140828</v>
      </c>
      <c r="E240" s="2">
        <v>68</v>
      </c>
      <c r="F240" s="3">
        <v>68.7</v>
      </c>
      <c r="G240" s="2"/>
    </row>
    <row r="241" spans="1:7" ht="19.5" customHeight="1">
      <c r="A241" t="str">
        <f>"53714"</f>
        <v>53714</v>
      </c>
      <c r="B241" s="2">
        <v>239</v>
      </c>
      <c r="C241" s="2" t="s">
        <v>6</v>
      </c>
      <c r="D241" s="2" t="str">
        <f>"112605140829"</f>
        <v>112605140829</v>
      </c>
      <c r="E241" s="2">
        <v>68</v>
      </c>
      <c r="F241" s="3">
        <v>68.5</v>
      </c>
      <c r="G241" s="2"/>
    </row>
    <row r="242" spans="1:7" ht="19.5" customHeight="1">
      <c r="A242" t="str">
        <f>"60668"</f>
        <v>60668</v>
      </c>
      <c r="B242" s="2">
        <v>240</v>
      </c>
      <c r="C242" s="2" t="s">
        <v>6</v>
      </c>
      <c r="D242" s="2" t="str">
        <f>"112605140830"</f>
        <v>112605140830</v>
      </c>
      <c r="E242" s="2">
        <v>69</v>
      </c>
      <c r="F242" s="3">
        <v>64.6</v>
      </c>
      <c r="G242" s="2"/>
    </row>
    <row r="243" spans="1:7" ht="19.5" customHeight="1">
      <c r="A243" t="str">
        <f>"56558"</f>
        <v>56558</v>
      </c>
      <c r="B243" s="2">
        <v>241</v>
      </c>
      <c r="C243" s="2" t="s">
        <v>6</v>
      </c>
      <c r="D243" s="2" t="str">
        <f>"112605140901"</f>
        <v>112605140901</v>
      </c>
      <c r="E243" s="2">
        <v>69</v>
      </c>
      <c r="F243" s="3">
        <v>72.6</v>
      </c>
      <c r="G243" s="2"/>
    </row>
    <row r="244" spans="1:7" ht="19.5" customHeight="1">
      <c r="A244" t="str">
        <f>"46591"</f>
        <v>46591</v>
      </c>
      <c r="B244" s="2">
        <v>242</v>
      </c>
      <c r="C244" s="2" t="s">
        <v>6</v>
      </c>
      <c r="D244" s="2" t="str">
        <f>"112605140902"</f>
        <v>112605140902</v>
      </c>
      <c r="E244" s="2">
        <v>77</v>
      </c>
      <c r="F244" s="3">
        <v>74</v>
      </c>
      <c r="G244" s="2"/>
    </row>
    <row r="245" spans="1:7" ht="19.5" customHeight="1">
      <c r="A245" t="str">
        <f>"62444"</f>
        <v>62444</v>
      </c>
      <c r="B245" s="2">
        <v>243</v>
      </c>
      <c r="C245" s="2" t="s">
        <v>6</v>
      </c>
      <c r="D245" s="2" t="str">
        <f>"112605140903"</f>
        <v>112605140903</v>
      </c>
      <c r="E245" s="2">
        <v>75</v>
      </c>
      <c r="F245" s="3">
        <v>71.9</v>
      </c>
      <c r="G245" s="2"/>
    </row>
    <row r="246" spans="1:7" ht="19.5" customHeight="1">
      <c r="A246" t="str">
        <f>"53800"</f>
        <v>53800</v>
      </c>
      <c r="B246" s="2">
        <v>244</v>
      </c>
      <c r="C246" s="2" t="s">
        <v>6</v>
      </c>
      <c r="D246" s="2" t="str">
        <f>"112605140904"</f>
        <v>112605140904</v>
      </c>
      <c r="E246" s="2">
        <v>69</v>
      </c>
      <c r="F246" s="3">
        <v>64.7</v>
      </c>
      <c r="G246" s="2"/>
    </row>
    <row r="247" spans="1:7" ht="19.5" customHeight="1">
      <c r="A247" t="str">
        <f>"61346"</f>
        <v>61346</v>
      </c>
      <c r="B247" s="2">
        <v>245</v>
      </c>
      <c r="C247" s="2" t="s">
        <v>6</v>
      </c>
      <c r="D247" s="2" t="str">
        <f>"112605140905"</f>
        <v>112605140905</v>
      </c>
      <c r="E247" s="2">
        <v>70</v>
      </c>
      <c r="F247" s="3">
        <v>71.6</v>
      </c>
      <c r="G247" s="2"/>
    </row>
    <row r="248" spans="1:7" ht="19.5" customHeight="1">
      <c r="A248" t="str">
        <f>"42059"</f>
        <v>42059</v>
      </c>
      <c r="B248" s="2">
        <v>246</v>
      </c>
      <c r="C248" s="2" t="s">
        <v>6</v>
      </c>
      <c r="D248" s="2" t="str">
        <f>"112605140906"</f>
        <v>112605140906</v>
      </c>
      <c r="E248" s="2">
        <v>66</v>
      </c>
      <c r="F248" s="3">
        <v>65</v>
      </c>
      <c r="G248" s="2"/>
    </row>
    <row r="249" spans="1:7" ht="19.5" customHeight="1">
      <c r="A249" t="str">
        <f>"53105"</f>
        <v>53105</v>
      </c>
      <c r="B249" s="2">
        <v>247</v>
      </c>
      <c r="C249" s="2" t="s">
        <v>6</v>
      </c>
      <c r="D249" s="2" t="str">
        <f>"112605140907"</f>
        <v>112605140907</v>
      </c>
      <c r="E249" s="2">
        <v>67</v>
      </c>
      <c r="F249" s="3">
        <v>58.7</v>
      </c>
      <c r="G249" s="2"/>
    </row>
    <row r="250" spans="1:7" ht="19.5" customHeight="1">
      <c r="A250" t="str">
        <f>"61144"</f>
        <v>61144</v>
      </c>
      <c r="B250" s="2">
        <v>248</v>
      </c>
      <c r="C250" s="2" t="s">
        <v>6</v>
      </c>
      <c r="D250" s="2" t="str">
        <f>"112605140908"</f>
        <v>112605140908</v>
      </c>
      <c r="E250" s="2">
        <v>76</v>
      </c>
      <c r="F250" s="3">
        <v>71.1</v>
      </c>
      <c r="G250" s="2"/>
    </row>
    <row r="251" spans="1:7" ht="19.5" customHeight="1">
      <c r="A251" t="str">
        <f>"63217"</f>
        <v>63217</v>
      </c>
      <c r="B251" s="2">
        <v>249</v>
      </c>
      <c r="C251" s="2" t="s">
        <v>6</v>
      </c>
      <c r="D251" s="2" t="str">
        <f>"112605140909"</f>
        <v>112605140909</v>
      </c>
      <c r="E251" s="2">
        <v>80</v>
      </c>
      <c r="F251" s="3">
        <v>77</v>
      </c>
      <c r="G251" s="2"/>
    </row>
    <row r="252" spans="1:7" ht="19.5" customHeight="1">
      <c r="A252" t="str">
        <f>"53143"</f>
        <v>53143</v>
      </c>
      <c r="B252" s="2">
        <v>250</v>
      </c>
      <c r="C252" s="2" t="s">
        <v>6</v>
      </c>
      <c r="D252" s="2" t="str">
        <f>"112605140910"</f>
        <v>112605140910</v>
      </c>
      <c r="E252" s="2">
        <v>74</v>
      </c>
      <c r="F252" s="3">
        <v>69.5</v>
      </c>
      <c r="G252" s="2"/>
    </row>
    <row r="253" spans="1:7" ht="19.5" customHeight="1">
      <c r="A253" t="str">
        <f>"52314"</f>
        <v>52314</v>
      </c>
      <c r="B253" s="2">
        <v>251</v>
      </c>
      <c r="C253" s="2" t="s">
        <v>6</v>
      </c>
      <c r="D253" s="2" t="str">
        <f>"112605140911"</f>
        <v>112605140911</v>
      </c>
      <c r="E253" s="2">
        <v>59</v>
      </c>
      <c r="F253" s="3">
        <v>66.8</v>
      </c>
      <c r="G253" s="2"/>
    </row>
    <row r="254" spans="1:7" ht="19.5" customHeight="1">
      <c r="A254" t="str">
        <f>"55827"</f>
        <v>55827</v>
      </c>
      <c r="B254" s="2">
        <v>252</v>
      </c>
      <c r="C254" s="2" t="s">
        <v>6</v>
      </c>
      <c r="D254" s="2" t="str">
        <f>"112605140912"</f>
        <v>112605140912</v>
      </c>
      <c r="E254" s="2">
        <v>71</v>
      </c>
      <c r="F254" s="3">
        <v>77.3</v>
      </c>
      <c r="G254" s="2"/>
    </row>
    <row r="255" spans="1:7" ht="19.5" customHeight="1">
      <c r="A255" t="str">
        <f>"56408"</f>
        <v>56408</v>
      </c>
      <c r="B255" s="2">
        <v>253</v>
      </c>
      <c r="C255" s="2" t="s">
        <v>6</v>
      </c>
      <c r="D255" s="2" t="str">
        <f>"112605140913"</f>
        <v>112605140913</v>
      </c>
      <c r="E255" s="2">
        <v>77</v>
      </c>
      <c r="F255" s="3">
        <v>72.5</v>
      </c>
      <c r="G255" s="2"/>
    </row>
    <row r="256" spans="1:7" ht="19.5" customHeight="1">
      <c r="A256" t="str">
        <f>"60561"</f>
        <v>60561</v>
      </c>
      <c r="B256" s="2">
        <v>254</v>
      </c>
      <c r="C256" s="2" t="s">
        <v>6</v>
      </c>
      <c r="D256" s="2" t="str">
        <f>"112605140914"</f>
        <v>112605140914</v>
      </c>
      <c r="E256" s="2">
        <v>69</v>
      </c>
      <c r="F256" s="3">
        <v>57.4</v>
      </c>
      <c r="G256" s="2"/>
    </row>
    <row r="257" spans="1:7" ht="19.5" customHeight="1">
      <c r="A257" t="str">
        <f>"56010"</f>
        <v>56010</v>
      </c>
      <c r="B257" s="2">
        <v>255</v>
      </c>
      <c r="C257" s="2" t="s">
        <v>6</v>
      </c>
      <c r="D257" s="2" t="str">
        <f>"112605140915"</f>
        <v>112605140915</v>
      </c>
      <c r="E257" s="2">
        <v>73</v>
      </c>
      <c r="F257" s="3">
        <v>65.6</v>
      </c>
      <c r="G257" s="2"/>
    </row>
    <row r="258" spans="1:7" ht="19.5" customHeight="1">
      <c r="A258" t="str">
        <f>"47155"</f>
        <v>47155</v>
      </c>
      <c r="B258" s="2">
        <v>256</v>
      </c>
      <c r="C258" s="2" t="s">
        <v>6</v>
      </c>
      <c r="D258" s="2" t="str">
        <f>"112605140916"</f>
        <v>112605140916</v>
      </c>
      <c r="E258" s="2">
        <v>80</v>
      </c>
      <c r="F258" s="3">
        <v>78.2</v>
      </c>
      <c r="G258" s="2"/>
    </row>
    <row r="259" spans="1:7" ht="19.5" customHeight="1">
      <c r="A259" t="str">
        <f>"60901"</f>
        <v>60901</v>
      </c>
      <c r="B259" s="2">
        <v>257</v>
      </c>
      <c r="C259" s="2" t="s">
        <v>6</v>
      </c>
      <c r="D259" s="2" t="str">
        <f>"112605140917"</f>
        <v>112605140917</v>
      </c>
      <c r="E259" s="2">
        <v>72</v>
      </c>
      <c r="F259" s="3">
        <v>70.5</v>
      </c>
      <c r="G259" s="2"/>
    </row>
    <row r="260" spans="1:7" ht="19.5" customHeight="1">
      <c r="A260" t="str">
        <f>"60124"</f>
        <v>60124</v>
      </c>
      <c r="B260" s="2">
        <v>258</v>
      </c>
      <c r="C260" s="2" t="s">
        <v>6</v>
      </c>
      <c r="D260" s="2" t="str">
        <f>"112605140918"</f>
        <v>112605140918</v>
      </c>
      <c r="E260" s="2">
        <v>64</v>
      </c>
      <c r="F260" s="3">
        <v>74</v>
      </c>
      <c r="G260" s="2"/>
    </row>
    <row r="261" spans="1:7" ht="19.5" customHeight="1">
      <c r="A261" t="str">
        <f>"55251"</f>
        <v>55251</v>
      </c>
      <c r="B261" s="2">
        <v>259</v>
      </c>
      <c r="C261" s="2" t="s">
        <v>6</v>
      </c>
      <c r="D261" s="2" t="str">
        <f>"112605140919"</f>
        <v>112605140919</v>
      </c>
      <c r="E261" s="2">
        <v>72</v>
      </c>
      <c r="F261" s="3">
        <v>75.2</v>
      </c>
      <c r="G261" s="2"/>
    </row>
    <row r="262" spans="1:7" ht="19.5" customHeight="1">
      <c r="A262" t="str">
        <f>"51609"</f>
        <v>51609</v>
      </c>
      <c r="B262" s="2">
        <v>260</v>
      </c>
      <c r="C262" s="2" t="s">
        <v>6</v>
      </c>
      <c r="D262" s="2" t="str">
        <f>"112605140920"</f>
        <v>112605140920</v>
      </c>
      <c r="E262" s="2">
        <v>74</v>
      </c>
      <c r="F262" s="3">
        <v>75</v>
      </c>
      <c r="G262" s="2"/>
    </row>
    <row r="263" spans="1:7" ht="19.5" customHeight="1">
      <c r="A263" t="str">
        <f>"51122"</f>
        <v>51122</v>
      </c>
      <c r="B263" s="2">
        <v>261</v>
      </c>
      <c r="C263" s="2" t="s">
        <v>6</v>
      </c>
      <c r="D263" s="2" t="str">
        <f>"112605140921"</f>
        <v>112605140921</v>
      </c>
      <c r="E263" s="2">
        <v>74</v>
      </c>
      <c r="F263" s="3">
        <v>70.5</v>
      </c>
      <c r="G263" s="2"/>
    </row>
    <row r="264" spans="1:7" ht="19.5" customHeight="1">
      <c r="A264" t="str">
        <f>"49755"</f>
        <v>49755</v>
      </c>
      <c r="B264" s="2">
        <v>262</v>
      </c>
      <c r="C264" s="2" t="s">
        <v>6</v>
      </c>
      <c r="D264" s="2" t="str">
        <f>"112605140922"</f>
        <v>112605140922</v>
      </c>
      <c r="E264" s="2">
        <v>62</v>
      </c>
      <c r="F264" s="3">
        <v>56.3</v>
      </c>
      <c r="G264" s="2"/>
    </row>
    <row r="265" spans="1:7" ht="19.5" customHeight="1">
      <c r="A265" t="str">
        <f>"49857"</f>
        <v>49857</v>
      </c>
      <c r="B265" s="2">
        <v>263</v>
      </c>
      <c r="C265" s="2" t="s">
        <v>6</v>
      </c>
      <c r="D265" s="2" t="str">
        <f>"112605140923"</f>
        <v>112605140923</v>
      </c>
      <c r="E265" s="2">
        <v>75</v>
      </c>
      <c r="F265" s="3">
        <v>70</v>
      </c>
      <c r="G265" s="2"/>
    </row>
    <row r="266" spans="1:7" ht="19.5" customHeight="1">
      <c r="A266" t="str">
        <f>"49110"</f>
        <v>49110</v>
      </c>
      <c r="B266" s="2">
        <v>264</v>
      </c>
      <c r="C266" s="2" t="s">
        <v>6</v>
      </c>
      <c r="D266" s="2" t="str">
        <f>"112605140924"</f>
        <v>112605140924</v>
      </c>
      <c r="E266" s="2">
        <v>77</v>
      </c>
      <c r="F266" s="3">
        <v>73.2</v>
      </c>
      <c r="G266" s="2"/>
    </row>
    <row r="267" spans="1:7" ht="19.5" customHeight="1">
      <c r="A267" t="str">
        <f>"60454"</f>
        <v>60454</v>
      </c>
      <c r="B267" s="2">
        <v>265</v>
      </c>
      <c r="C267" s="2" t="s">
        <v>6</v>
      </c>
      <c r="D267" s="2" t="str">
        <f>"112605140925"</f>
        <v>112605140925</v>
      </c>
      <c r="E267" s="2">
        <v>68</v>
      </c>
      <c r="F267" s="3">
        <v>68.2</v>
      </c>
      <c r="G267" s="2"/>
    </row>
    <row r="268" spans="1:7" ht="19.5" customHeight="1">
      <c r="A268" t="str">
        <f>"50016"</f>
        <v>50016</v>
      </c>
      <c r="B268" s="2">
        <v>266</v>
      </c>
      <c r="C268" s="2" t="s">
        <v>6</v>
      </c>
      <c r="D268" s="2" t="str">
        <f>"112605140926"</f>
        <v>112605140926</v>
      </c>
      <c r="E268" s="2">
        <v>67</v>
      </c>
      <c r="F268" s="3">
        <v>60</v>
      </c>
      <c r="G268" s="2"/>
    </row>
    <row r="269" spans="1:7" ht="19.5" customHeight="1">
      <c r="A269" t="str">
        <f>"39092"</f>
        <v>39092</v>
      </c>
      <c r="B269" s="2">
        <v>267</v>
      </c>
      <c r="C269" s="2" t="s">
        <v>6</v>
      </c>
      <c r="D269" s="2" t="str">
        <f>"112605140927"</f>
        <v>112605140927</v>
      </c>
      <c r="E269" s="2">
        <v>62</v>
      </c>
      <c r="F269" s="3">
        <v>64.4</v>
      </c>
      <c r="G269" s="2"/>
    </row>
    <row r="270" spans="1:7" ht="19.5" customHeight="1">
      <c r="A270" t="str">
        <f>"48672"</f>
        <v>48672</v>
      </c>
      <c r="B270" s="2">
        <v>268</v>
      </c>
      <c r="C270" s="2" t="s">
        <v>6</v>
      </c>
      <c r="D270" s="2" t="str">
        <f>"112605140928"</f>
        <v>112605140928</v>
      </c>
      <c r="E270" s="2">
        <v>0</v>
      </c>
      <c r="F270" s="3">
        <v>0</v>
      </c>
      <c r="G270" s="2" t="s">
        <v>5</v>
      </c>
    </row>
    <row r="271" spans="1:7" ht="19.5" customHeight="1">
      <c r="A271" t="str">
        <f>"58522"</f>
        <v>58522</v>
      </c>
      <c r="B271" s="2">
        <v>269</v>
      </c>
      <c r="C271" s="2" t="s">
        <v>6</v>
      </c>
      <c r="D271" s="2" t="str">
        <f>"112605140929"</f>
        <v>112605140929</v>
      </c>
      <c r="E271" s="2">
        <v>69</v>
      </c>
      <c r="F271" s="3">
        <v>60.8</v>
      </c>
      <c r="G271" s="2"/>
    </row>
    <row r="272" spans="1:7" ht="19.5" customHeight="1">
      <c r="A272" t="str">
        <f>"42556"</f>
        <v>42556</v>
      </c>
      <c r="B272" s="2">
        <v>270</v>
      </c>
      <c r="C272" s="2" t="s">
        <v>6</v>
      </c>
      <c r="D272" s="2" t="str">
        <f>"112605140930"</f>
        <v>112605140930</v>
      </c>
      <c r="E272" s="2">
        <v>75</v>
      </c>
      <c r="F272" s="3">
        <v>62.6</v>
      </c>
      <c r="G272" s="2"/>
    </row>
    <row r="273" spans="1:7" ht="19.5" customHeight="1">
      <c r="A273" t="str">
        <f>"42022"</f>
        <v>42022</v>
      </c>
      <c r="B273" s="2">
        <v>271</v>
      </c>
      <c r="C273" s="2" t="s">
        <v>6</v>
      </c>
      <c r="D273" s="2" t="str">
        <f>"112605141001"</f>
        <v>112605141001</v>
      </c>
      <c r="E273" s="2">
        <v>66</v>
      </c>
      <c r="F273" s="3">
        <v>67.7</v>
      </c>
      <c r="G273" s="2"/>
    </row>
    <row r="274" spans="1:7" ht="19.5" customHeight="1">
      <c r="A274" t="str">
        <f>"42400"</f>
        <v>42400</v>
      </c>
      <c r="B274" s="2">
        <v>272</v>
      </c>
      <c r="C274" s="2" t="s">
        <v>6</v>
      </c>
      <c r="D274" s="2" t="str">
        <f>"112605141002"</f>
        <v>112605141002</v>
      </c>
      <c r="E274" s="2">
        <v>0</v>
      </c>
      <c r="F274" s="3">
        <v>0</v>
      </c>
      <c r="G274" s="2" t="s">
        <v>5</v>
      </c>
    </row>
    <row r="275" spans="1:7" ht="19.5" customHeight="1">
      <c r="A275" t="str">
        <f>"58961"</f>
        <v>58961</v>
      </c>
      <c r="B275" s="2">
        <v>273</v>
      </c>
      <c r="C275" s="2" t="s">
        <v>6</v>
      </c>
      <c r="D275" s="2" t="str">
        <f>"112605141003"</f>
        <v>112605141003</v>
      </c>
      <c r="E275" s="2">
        <v>72</v>
      </c>
      <c r="F275" s="3">
        <v>75.8</v>
      </c>
      <c r="G275" s="2"/>
    </row>
    <row r="276" spans="1:7" ht="19.5" customHeight="1">
      <c r="A276" t="str">
        <f>"42146"</f>
        <v>42146</v>
      </c>
      <c r="B276" s="2">
        <v>274</v>
      </c>
      <c r="C276" s="2" t="s">
        <v>6</v>
      </c>
      <c r="D276" s="2" t="str">
        <f>"112605141004"</f>
        <v>112605141004</v>
      </c>
      <c r="E276" s="2">
        <v>0</v>
      </c>
      <c r="F276" s="3">
        <v>0</v>
      </c>
      <c r="G276" s="2" t="s">
        <v>5</v>
      </c>
    </row>
    <row r="277" spans="1:7" ht="19.5" customHeight="1">
      <c r="A277" t="str">
        <f>"63608"</f>
        <v>63608</v>
      </c>
      <c r="B277" s="2">
        <v>275</v>
      </c>
      <c r="C277" s="2" t="s">
        <v>6</v>
      </c>
      <c r="D277" s="2" t="str">
        <f>"112605141005"</f>
        <v>112605141005</v>
      </c>
      <c r="E277" s="2">
        <v>70</v>
      </c>
      <c r="F277" s="3">
        <v>60.4</v>
      </c>
      <c r="G277" s="2"/>
    </row>
    <row r="278" spans="1:7" ht="19.5" customHeight="1">
      <c r="A278" t="str">
        <f>"54360"</f>
        <v>54360</v>
      </c>
      <c r="B278" s="2">
        <v>276</v>
      </c>
      <c r="C278" s="2" t="s">
        <v>6</v>
      </c>
      <c r="D278" s="2" t="str">
        <f>"112605141006"</f>
        <v>112605141006</v>
      </c>
      <c r="E278" s="2">
        <v>74</v>
      </c>
      <c r="F278" s="3">
        <v>75.3</v>
      </c>
      <c r="G278" s="2"/>
    </row>
    <row r="279" spans="1:7" ht="19.5" customHeight="1">
      <c r="A279" t="str">
        <f>"40831"</f>
        <v>40831</v>
      </c>
      <c r="B279" s="2">
        <v>277</v>
      </c>
      <c r="C279" s="2" t="s">
        <v>6</v>
      </c>
      <c r="D279" s="2" t="str">
        <f>"112605141007"</f>
        <v>112605141007</v>
      </c>
      <c r="E279" s="2">
        <v>75</v>
      </c>
      <c r="F279" s="3">
        <v>67.4</v>
      </c>
      <c r="G279" s="2"/>
    </row>
    <row r="280" spans="1:7" ht="19.5" customHeight="1">
      <c r="A280" t="str">
        <f>"50026"</f>
        <v>50026</v>
      </c>
      <c r="B280" s="2">
        <v>278</v>
      </c>
      <c r="C280" s="2" t="s">
        <v>6</v>
      </c>
      <c r="D280" s="2" t="str">
        <f>"112605141008"</f>
        <v>112605141008</v>
      </c>
      <c r="E280" s="2">
        <v>77</v>
      </c>
      <c r="F280" s="3">
        <v>73.4</v>
      </c>
      <c r="G280" s="2"/>
    </row>
    <row r="281" spans="1:7" ht="19.5" customHeight="1">
      <c r="A281" t="str">
        <f>"56589"</f>
        <v>56589</v>
      </c>
      <c r="B281" s="2">
        <v>279</v>
      </c>
      <c r="C281" s="2" t="s">
        <v>6</v>
      </c>
      <c r="D281" s="2" t="str">
        <f>"112605141009"</f>
        <v>112605141009</v>
      </c>
      <c r="E281" s="2">
        <v>73</v>
      </c>
      <c r="F281" s="3">
        <v>75.6</v>
      </c>
      <c r="G281" s="2"/>
    </row>
    <row r="282" spans="1:7" ht="19.5" customHeight="1">
      <c r="A282" t="str">
        <f>"59526"</f>
        <v>59526</v>
      </c>
      <c r="B282" s="2">
        <v>280</v>
      </c>
      <c r="C282" s="2" t="s">
        <v>6</v>
      </c>
      <c r="D282" s="2" t="str">
        <f>"112605141010"</f>
        <v>112605141010</v>
      </c>
      <c r="E282" s="2">
        <v>81</v>
      </c>
      <c r="F282" s="3">
        <v>73.4</v>
      </c>
      <c r="G282" s="2"/>
    </row>
    <row r="283" spans="1:7" ht="19.5" customHeight="1">
      <c r="A283" t="str">
        <f>"61052"</f>
        <v>61052</v>
      </c>
      <c r="B283" s="2">
        <v>281</v>
      </c>
      <c r="C283" s="2" t="s">
        <v>6</v>
      </c>
      <c r="D283" s="2" t="str">
        <f>"112605141011"</f>
        <v>112605141011</v>
      </c>
      <c r="E283" s="2">
        <v>66</v>
      </c>
      <c r="F283" s="3">
        <v>66.5</v>
      </c>
      <c r="G283" s="2"/>
    </row>
    <row r="284" spans="1:7" ht="19.5" customHeight="1">
      <c r="A284" t="str">
        <f>"40479"</f>
        <v>40479</v>
      </c>
      <c r="B284" s="2">
        <v>282</v>
      </c>
      <c r="C284" s="2" t="s">
        <v>6</v>
      </c>
      <c r="D284" s="2" t="str">
        <f>"112605141012"</f>
        <v>112605141012</v>
      </c>
      <c r="E284" s="2">
        <v>64</v>
      </c>
      <c r="F284" s="3">
        <v>67.4</v>
      </c>
      <c r="G284" s="2"/>
    </row>
    <row r="285" spans="1:7" ht="19.5" customHeight="1">
      <c r="A285" t="str">
        <f>"60136"</f>
        <v>60136</v>
      </c>
      <c r="B285" s="2">
        <v>283</v>
      </c>
      <c r="C285" s="2" t="s">
        <v>6</v>
      </c>
      <c r="D285" s="2" t="str">
        <f>"112605141013"</f>
        <v>112605141013</v>
      </c>
      <c r="E285" s="2">
        <v>70</v>
      </c>
      <c r="F285" s="3">
        <v>71.2</v>
      </c>
      <c r="G285" s="2"/>
    </row>
    <row r="286" spans="1:7" ht="19.5" customHeight="1">
      <c r="A286" t="str">
        <f>"51080"</f>
        <v>51080</v>
      </c>
      <c r="B286" s="2">
        <v>284</v>
      </c>
      <c r="C286" s="2" t="s">
        <v>6</v>
      </c>
      <c r="D286" s="2" t="str">
        <f>"112605141014"</f>
        <v>112605141014</v>
      </c>
      <c r="E286" s="2">
        <v>52</v>
      </c>
      <c r="F286" s="3">
        <v>57.8</v>
      </c>
      <c r="G286" s="2"/>
    </row>
    <row r="287" spans="1:7" ht="19.5" customHeight="1">
      <c r="A287" t="str">
        <f>"53625"</f>
        <v>53625</v>
      </c>
      <c r="B287" s="2">
        <v>285</v>
      </c>
      <c r="C287" s="2" t="s">
        <v>6</v>
      </c>
      <c r="D287" s="2" t="str">
        <f>"112605141015"</f>
        <v>112605141015</v>
      </c>
      <c r="E287" s="2">
        <v>65</v>
      </c>
      <c r="F287" s="3">
        <v>58</v>
      </c>
      <c r="G287" s="2"/>
    </row>
    <row r="288" spans="1:7" ht="19.5" customHeight="1">
      <c r="A288" t="str">
        <f>"51131"</f>
        <v>51131</v>
      </c>
      <c r="B288" s="2">
        <v>286</v>
      </c>
      <c r="C288" s="2" t="s">
        <v>6</v>
      </c>
      <c r="D288" s="2" t="str">
        <f>"112605141016"</f>
        <v>112605141016</v>
      </c>
      <c r="E288" s="2">
        <v>87</v>
      </c>
      <c r="F288" s="3">
        <v>78.2</v>
      </c>
      <c r="G288" s="2"/>
    </row>
    <row r="289" spans="1:7" ht="19.5" customHeight="1">
      <c r="A289" t="str">
        <f>"46446"</f>
        <v>46446</v>
      </c>
      <c r="B289" s="2">
        <v>287</v>
      </c>
      <c r="C289" s="2" t="s">
        <v>6</v>
      </c>
      <c r="D289" s="2" t="str">
        <f>"112605141017"</f>
        <v>112605141017</v>
      </c>
      <c r="E289" s="2">
        <v>79</v>
      </c>
      <c r="F289" s="3">
        <v>69.9</v>
      </c>
      <c r="G289" s="2"/>
    </row>
    <row r="290" spans="1:7" ht="19.5" customHeight="1">
      <c r="A290" t="str">
        <f>"58808"</f>
        <v>58808</v>
      </c>
      <c r="B290" s="2">
        <v>288</v>
      </c>
      <c r="C290" s="2" t="s">
        <v>6</v>
      </c>
      <c r="D290" s="2" t="str">
        <f>"112605141018"</f>
        <v>112605141018</v>
      </c>
      <c r="E290" s="2">
        <v>72</v>
      </c>
      <c r="F290" s="3">
        <v>72.4</v>
      </c>
      <c r="G290" s="2"/>
    </row>
    <row r="291" spans="1:7" ht="19.5" customHeight="1">
      <c r="A291" t="str">
        <f>"52653"</f>
        <v>52653</v>
      </c>
      <c r="B291" s="2">
        <v>289</v>
      </c>
      <c r="C291" s="2" t="s">
        <v>6</v>
      </c>
      <c r="D291" s="2" t="str">
        <f>"112605141019"</f>
        <v>112605141019</v>
      </c>
      <c r="E291" s="2">
        <v>69</v>
      </c>
      <c r="F291" s="3">
        <v>65.6</v>
      </c>
      <c r="G291" s="2"/>
    </row>
    <row r="292" spans="1:7" ht="19.5" customHeight="1">
      <c r="A292" t="str">
        <f>"42703"</f>
        <v>42703</v>
      </c>
      <c r="B292" s="2">
        <v>290</v>
      </c>
      <c r="C292" s="2" t="s">
        <v>6</v>
      </c>
      <c r="D292" s="2" t="str">
        <f>"112605141020"</f>
        <v>112605141020</v>
      </c>
      <c r="E292" s="2">
        <v>72</v>
      </c>
      <c r="F292" s="3">
        <v>76.1</v>
      </c>
      <c r="G292" s="2"/>
    </row>
    <row r="293" spans="1:7" ht="19.5" customHeight="1">
      <c r="A293" t="str">
        <f>"54298"</f>
        <v>54298</v>
      </c>
      <c r="B293" s="2">
        <v>291</v>
      </c>
      <c r="C293" s="2" t="s">
        <v>6</v>
      </c>
      <c r="D293" s="2" t="str">
        <f>"112605141021"</f>
        <v>112605141021</v>
      </c>
      <c r="E293" s="2">
        <v>0</v>
      </c>
      <c r="F293" s="3">
        <v>0</v>
      </c>
      <c r="G293" s="2" t="s">
        <v>5</v>
      </c>
    </row>
    <row r="294" spans="1:7" ht="19.5" customHeight="1">
      <c r="A294" t="str">
        <f>"63315"</f>
        <v>63315</v>
      </c>
      <c r="B294" s="2">
        <v>292</v>
      </c>
      <c r="C294" s="2" t="s">
        <v>6</v>
      </c>
      <c r="D294" s="2" t="str">
        <f>"112605141022"</f>
        <v>112605141022</v>
      </c>
      <c r="E294" s="2">
        <v>69</v>
      </c>
      <c r="F294" s="3">
        <v>66.8</v>
      </c>
      <c r="G294" s="2"/>
    </row>
    <row r="295" spans="1:7" ht="19.5" customHeight="1">
      <c r="A295" t="str">
        <f>"39167"</f>
        <v>39167</v>
      </c>
      <c r="B295" s="2">
        <v>293</v>
      </c>
      <c r="C295" s="2" t="s">
        <v>6</v>
      </c>
      <c r="D295" s="2" t="str">
        <f>"112605141023"</f>
        <v>112605141023</v>
      </c>
      <c r="E295" s="2">
        <v>66</v>
      </c>
      <c r="F295" s="3">
        <v>73</v>
      </c>
      <c r="G295" s="2"/>
    </row>
    <row r="296" spans="1:7" ht="19.5" customHeight="1">
      <c r="A296" t="str">
        <f>"49494"</f>
        <v>49494</v>
      </c>
      <c r="B296" s="2">
        <v>294</v>
      </c>
      <c r="C296" s="2" t="s">
        <v>6</v>
      </c>
      <c r="D296" s="2" t="str">
        <f>"112605141024"</f>
        <v>112605141024</v>
      </c>
      <c r="E296" s="2">
        <v>73</v>
      </c>
      <c r="F296" s="3">
        <v>70.8</v>
      </c>
      <c r="G296" s="2"/>
    </row>
    <row r="297" spans="1:7" ht="19.5" customHeight="1">
      <c r="A297" t="str">
        <f>"50068"</f>
        <v>50068</v>
      </c>
      <c r="B297" s="2">
        <v>295</v>
      </c>
      <c r="C297" s="2" t="s">
        <v>6</v>
      </c>
      <c r="D297" s="2" t="str">
        <f>"112605141025"</f>
        <v>112605141025</v>
      </c>
      <c r="E297" s="2">
        <v>53</v>
      </c>
      <c r="F297" s="3">
        <v>45</v>
      </c>
      <c r="G297" s="2"/>
    </row>
    <row r="298" spans="1:7" ht="19.5" customHeight="1">
      <c r="A298" t="str">
        <f>"48164"</f>
        <v>48164</v>
      </c>
      <c r="B298" s="2">
        <v>296</v>
      </c>
      <c r="C298" s="2" t="s">
        <v>6</v>
      </c>
      <c r="D298" s="2" t="str">
        <f>"112605141026"</f>
        <v>112605141026</v>
      </c>
      <c r="E298" s="2">
        <v>69</v>
      </c>
      <c r="F298" s="3">
        <v>62.8</v>
      </c>
      <c r="G298" s="2"/>
    </row>
    <row r="299" spans="1:7" ht="19.5" customHeight="1">
      <c r="A299" t="str">
        <f>"57691"</f>
        <v>57691</v>
      </c>
      <c r="B299" s="2">
        <v>297</v>
      </c>
      <c r="C299" s="2" t="s">
        <v>6</v>
      </c>
      <c r="D299" s="2" t="str">
        <f>"112605141027"</f>
        <v>112605141027</v>
      </c>
      <c r="E299" s="2">
        <v>73</v>
      </c>
      <c r="F299" s="3">
        <v>77.4</v>
      </c>
      <c r="G299" s="2"/>
    </row>
    <row r="300" spans="1:7" ht="19.5" customHeight="1">
      <c r="A300" t="str">
        <f>"57186"</f>
        <v>57186</v>
      </c>
      <c r="B300" s="2">
        <v>298</v>
      </c>
      <c r="C300" s="2" t="s">
        <v>6</v>
      </c>
      <c r="D300" s="2" t="str">
        <f>"112605141028"</f>
        <v>112605141028</v>
      </c>
      <c r="E300" s="2">
        <v>77</v>
      </c>
      <c r="F300" s="3">
        <v>72</v>
      </c>
      <c r="G300" s="2"/>
    </row>
    <row r="301" spans="1:7" ht="19.5" customHeight="1">
      <c r="A301" t="str">
        <f>"40485"</f>
        <v>40485</v>
      </c>
      <c r="B301" s="2">
        <v>299</v>
      </c>
      <c r="C301" s="2" t="s">
        <v>6</v>
      </c>
      <c r="D301" s="2" t="str">
        <f>"112605141029"</f>
        <v>112605141029</v>
      </c>
      <c r="E301" s="2">
        <v>65</v>
      </c>
      <c r="F301" s="3">
        <v>56.1</v>
      </c>
      <c r="G301" s="2"/>
    </row>
    <row r="302" spans="1:7" ht="19.5" customHeight="1">
      <c r="A302" t="str">
        <f>"62745"</f>
        <v>62745</v>
      </c>
      <c r="B302" s="2">
        <v>300</v>
      </c>
      <c r="C302" s="2" t="s">
        <v>6</v>
      </c>
      <c r="D302" s="2" t="str">
        <f>"112605141030"</f>
        <v>112605141030</v>
      </c>
      <c r="E302" s="2">
        <v>69</v>
      </c>
      <c r="F302" s="3">
        <v>66</v>
      </c>
      <c r="G302" s="2"/>
    </row>
    <row r="303" spans="1:7" ht="19.5" customHeight="1">
      <c r="A303" t="str">
        <f>"56104"</f>
        <v>56104</v>
      </c>
      <c r="B303" s="2">
        <v>301</v>
      </c>
      <c r="C303" s="2" t="s">
        <v>6</v>
      </c>
      <c r="D303" s="2" t="str">
        <f>"112605141101"</f>
        <v>112605141101</v>
      </c>
      <c r="E303" s="2">
        <v>0</v>
      </c>
      <c r="F303" s="3">
        <v>0</v>
      </c>
      <c r="G303" s="2" t="s">
        <v>5</v>
      </c>
    </row>
    <row r="304" spans="1:7" ht="19.5" customHeight="1">
      <c r="A304" t="str">
        <f>"53987"</f>
        <v>53987</v>
      </c>
      <c r="B304" s="2">
        <v>302</v>
      </c>
      <c r="C304" s="2" t="s">
        <v>6</v>
      </c>
      <c r="D304" s="2" t="str">
        <f>"112605141102"</f>
        <v>112605141102</v>
      </c>
      <c r="E304" s="2">
        <v>72</v>
      </c>
      <c r="F304" s="3">
        <v>67</v>
      </c>
      <c r="G304" s="2"/>
    </row>
    <row r="305" spans="1:7" ht="19.5" customHeight="1">
      <c r="A305" t="str">
        <f>"63497"</f>
        <v>63497</v>
      </c>
      <c r="B305" s="2">
        <v>303</v>
      </c>
      <c r="C305" s="2" t="s">
        <v>6</v>
      </c>
      <c r="D305" s="2" t="str">
        <f>"112605141103"</f>
        <v>112605141103</v>
      </c>
      <c r="E305" s="2">
        <v>74</v>
      </c>
      <c r="F305" s="3">
        <v>71.7</v>
      </c>
      <c r="G305" s="2"/>
    </row>
    <row r="306" spans="1:7" ht="19.5" customHeight="1">
      <c r="A306" t="str">
        <f>"39030"</f>
        <v>39030</v>
      </c>
      <c r="B306" s="2">
        <v>304</v>
      </c>
      <c r="C306" s="2" t="s">
        <v>6</v>
      </c>
      <c r="D306" s="2" t="str">
        <f>"112605141104"</f>
        <v>112605141104</v>
      </c>
      <c r="E306" s="2">
        <v>64</v>
      </c>
      <c r="F306" s="3">
        <v>69</v>
      </c>
      <c r="G306" s="2"/>
    </row>
    <row r="307" spans="1:7" ht="19.5" customHeight="1">
      <c r="A307" t="str">
        <f>"47339"</f>
        <v>47339</v>
      </c>
      <c r="B307" s="2">
        <v>305</v>
      </c>
      <c r="C307" s="2" t="s">
        <v>6</v>
      </c>
      <c r="D307" s="2" t="str">
        <f>"112605141105"</f>
        <v>112605141105</v>
      </c>
      <c r="E307" s="2">
        <v>75</v>
      </c>
      <c r="F307" s="3">
        <v>75.5</v>
      </c>
      <c r="G307" s="2"/>
    </row>
    <row r="308" spans="1:7" ht="19.5" customHeight="1">
      <c r="A308" t="str">
        <f>"61545"</f>
        <v>61545</v>
      </c>
      <c r="B308" s="2">
        <v>306</v>
      </c>
      <c r="C308" s="2" t="s">
        <v>6</v>
      </c>
      <c r="D308" s="2" t="str">
        <f>"112605141106"</f>
        <v>112605141106</v>
      </c>
      <c r="E308" s="2">
        <v>81</v>
      </c>
      <c r="F308" s="3">
        <v>71.9</v>
      </c>
      <c r="G308" s="2"/>
    </row>
    <row r="309" spans="1:7" ht="19.5" customHeight="1">
      <c r="A309" t="str">
        <f>"56328"</f>
        <v>56328</v>
      </c>
      <c r="B309" s="2">
        <v>307</v>
      </c>
      <c r="C309" s="2" t="s">
        <v>6</v>
      </c>
      <c r="D309" s="2" t="str">
        <f>"112605141107"</f>
        <v>112605141107</v>
      </c>
      <c r="E309" s="2">
        <v>77</v>
      </c>
      <c r="F309" s="3">
        <v>76</v>
      </c>
      <c r="G309" s="2"/>
    </row>
    <row r="310" spans="1:7" ht="19.5" customHeight="1">
      <c r="A310" t="str">
        <f>"46952"</f>
        <v>46952</v>
      </c>
      <c r="B310" s="2">
        <v>308</v>
      </c>
      <c r="C310" s="2" t="s">
        <v>6</v>
      </c>
      <c r="D310" s="2" t="str">
        <f>"112605141108"</f>
        <v>112605141108</v>
      </c>
      <c r="E310" s="2">
        <v>56</v>
      </c>
      <c r="F310" s="3">
        <v>53.1</v>
      </c>
      <c r="G310" s="2"/>
    </row>
    <row r="311" spans="1:7" ht="19.5" customHeight="1">
      <c r="A311" t="str">
        <f>"41935"</f>
        <v>41935</v>
      </c>
      <c r="B311" s="2">
        <v>309</v>
      </c>
      <c r="C311" s="2" t="s">
        <v>6</v>
      </c>
      <c r="D311" s="2" t="str">
        <f>"112605141109"</f>
        <v>112605141109</v>
      </c>
      <c r="E311" s="2">
        <v>87</v>
      </c>
      <c r="F311" s="3">
        <v>79.6</v>
      </c>
      <c r="G311" s="2"/>
    </row>
    <row r="312" spans="1:7" ht="19.5" customHeight="1">
      <c r="A312" t="str">
        <f>"60296"</f>
        <v>60296</v>
      </c>
      <c r="B312" s="2">
        <v>310</v>
      </c>
      <c r="C312" s="2" t="s">
        <v>6</v>
      </c>
      <c r="D312" s="2" t="str">
        <f>"112605141110"</f>
        <v>112605141110</v>
      </c>
      <c r="E312" s="2">
        <v>66</v>
      </c>
      <c r="F312" s="3">
        <v>65.1</v>
      </c>
      <c r="G312" s="2"/>
    </row>
    <row r="313" spans="1:7" ht="19.5" customHeight="1">
      <c r="A313" t="str">
        <f>"48550"</f>
        <v>48550</v>
      </c>
      <c r="B313" s="2">
        <v>311</v>
      </c>
      <c r="C313" s="2" t="s">
        <v>6</v>
      </c>
      <c r="D313" s="2" t="str">
        <f>"112605141111"</f>
        <v>112605141111</v>
      </c>
      <c r="E313" s="2">
        <v>69</v>
      </c>
      <c r="F313" s="3">
        <v>62.4</v>
      </c>
      <c r="G313" s="2"/>
    </row>
    <row r="314" spans="1:7" ht="19.5" customHeight="1">
      <c r="A314" t="str">
        <f>"55858"</f>
        <v>55858</v>
      </c>
      <c r="B314" s="2">
        <v>312</v>
      </c>
      <c r="C314" s="2" t="s">
        <v>6</v>
      </c>
      <c r="D314" s="2" t="str">
        <f>"112605141112"</f>
        <v>112605141112</v>
      </c>
      <c r="E314" s="2">
        <v>80</v>
      </c>
      <c r="F314" s="3">
        <v>72.4</v>
      </c>
      <c r="G314" s="2"/>
    </row>
    <row r="315" spans="1:7" ht="19.5" customHeight="1">
      <c r="A315" t="str">
        <f>"55077"</f>
        <v>55077</v>
      </c>
      <c r="B315" s="2">
        <v>313</v>
      </c>
      <c r="C315" s="2" t="s">
        <v>6</v>
      </c>
      <c r="D315" s="2" t="str">
        <f>"112605141113"</f>
        <v>112605141113</v>
      </c>
      <c r="E315" s="2">
        <v>70</v>
      </c>
      <c r="F315" s="3">
        <v>74.2</v>
      </c>
      <c r="G315" s="2"/>
    </row>
    <row r="316" spans="1:7" ht="19.5" customHeight="1">
      <c r="A316" t="str">
        <f>"62642"</f>
        <v>62642</v>
      </c>
      <c r="B316" s="2">
        <v>314</v>
      </c>
      <c r="C316" s="2" t="s">
        <v>6</v>
      </c>
      <c r="D316" s="2" t="str">
        <f>"112605141114"</f>
        <v>112605141114</v>
      </c>
      <c r="E316" s="2">
        <v>75</v>
      </c>
      <c r="F316" s="3">
        <v>68.3</v>
      </c>
      <c r="G316" s="2"/>
    </row>
    <row r="317" spans="1:7" ht="19.5" customHeight="1">
      <c r="A317" t="str">
        <f>"62224"</f>
        <v>62224</v>
      </c>
      <c r="B317" s="2">
        <v>315</v>
      </c>
      <c r="C317" s="2" t="s">
        <v>6</v>
      </c>
      <c r="D317" s="2" t="str">
        <f>"112605141115"</f>
        <v>112605141115</v>
      </c>
      <c r="E317" s="2">
        <v>74</v>
      </c>
      <c r="F317" s="3">
        <v>75.6</v>
      </c>
      <c r="G317" s="2"/>
    </row>
    <row r="318" spans="1:7" ht="19.5" customHeight="1">
      <c r="A318" t="str">
        <f>"52067"</f>
        <v>52067</v>
      </c>
      <c r="B318" s="2">
        <v>316</v>
      </c>
      <c r="C318" s="2" t="s">
        <v>6</v>
      </c>
      <c r="D318" s="2" t="str">
        <f>"112605141116"</f>
        <v>112605141116</v>
      </c>
      <c r="E318" s="2">
        <v>63</v>
      </c>
      <c r="F318" s="3">
        <v>62.5</v>
      </c>
      <c r="G318" s="2"/>
    </row>
    <row r="319" spans="1:7" ht="19.5" customHeight="1">
      <c r="A319" t="str">
        <f>"63311"</f>
        <v>63311</v>
      </c>
      <c r="B319" s="2">
        <v>317</v>
      </c>
      <c r="C319" s="2" t="s">
        <v>6</v>
      </c>
      <c r="D319" s="2" t="str">
        <f>"112605141117"</f>
        <v>112605141117</v>
      </c>
      <c r="E319" s="2">
        <v>0</v>
      </c>
      <c r="F319" s="3">
        <v>0</v>
      </c>
      <c r="G319" s="2" t="s">
        <v>5</v>
      </c>
    </row>
    <row r="320" spans="1:7" ht="19.5" customHeight="1">
      <c r="A320" t="str">
        <f>"50729"</f>
        <v>50729</v>
      </c>
      <c r="B320" s="2">
        <v>318</v>
      </c>
      <c r="C320" s="2" t="s">
        <v>6</v>
      </c>
      <c r="D320" s="2" t="str">
        <f>"112605141118"</f>
        <v>112605141118</v>
      </c>
      <c r="E320" s="2">
        <v>63</v>
      </c>
      <c r="F320" s="3">
        <v>73</v>
      </c>
      <c r="G320" s="2"/>
    </row>
  </sheetData>
  <sheetProtection/>
  <mergeCells count="1">
    <mergeCell ref="B1:G1"/>
  </mergeCells>
  <printOptions horizontalCentered="1"/>
  <pageMargins left="0.4724409448818898" right="0.2755905511811024" top="0.35433070866141736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2023-05-19T06:46:56Z</cp:lastPrinted>
  <dcterms:created xsi:type="dcterms:W3CDTF">2023-04-28T01:25:55Z</dcterms:created>
  <dcterms:modified xsi:type="dcterms:W3CDTF">2023-05-19T06:49:09Z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